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ун\Программа\2025\"/>
    </mc:Choice>
  </mc:AlternateContent>
  <bookViews>
    <workbookView xWindow="0" yWindow="0" windowWidth="23040" windowHeight="9384"/>
  </bookViews>
  <sheets>
    <sheet name="Ресурсное" sheetId="2" r:id="rId1"/>
  </sheets>
  <calcPr calcId="152511"/>
</workbook>
</file>

<file path=xl/calcChain.xml><?xml version="1.0" encoding="utf-8"?>
<calcChain xmlns="http://schemas.openxmlformats.org/spreadsheetml/2006/main">
  <c r="E135" i="2" l="1"/>
  <c r="D139" i="2"/>
  <c r="I138" i="2"/>
  <c r="H138" i="2"/>
  <c r="G138" i="2"/>
  <c r="F138" i="2"/>
  <c r="E138" i="2"/>
  <c r="D138" i="2" l="1"/>
  <c r="E24" i="2"/>
  <c r="E35" i="2"/>
  <c r="D36" i="2"/>
  <c r="I35" i="2"/>
  <c r="H35" i="2"/>
  <c r="G35" i="2"/>
  <c r="F35" i="2"/>
  <c r="E66" i="2"/>
  <c r="D35" i="2" l="1"/>
  <c r="G149" i="2" l="1"/>
  <c r="H149" i="2"/>
  <c r="I149" i="2"/>
  <c r="F149" i="2"/>
  <c r="F147" i="2" l="1"/>
  <c r="G147" i="2"/>
  <c r="H147" i="2"/>
  <c r="I147" i="2"/>
  <c r="E149" i="2"/>
  <c r="E147" i="2"/>
  <c r="E81" i="2"/>
  <c r="E76" i="2"/>
  <c r="E75" i="2"/>
  <c r="E49" i="2"/>
  <c r="E33" i="2"/>
  <c r="E37" i="2" l="1"/>
  <c r="D37" i="2" s="1"/>
  <c r="D38" i="2"/>
  <c r="E40" i="2"/>
  <c r="E52" i="2"/>
  <c r="E62" i="2"/>
  <c r="E61" i="2" s="1"/>
  <c r="E72" i="2"/>
  <c r="E16" i="2" s="1"/>
  <c r="E78" i="2"/>
  <c r="E101" i="2"/>
  <c r="E119" i="2"/>
  <c r="E144" i="2"/>
  <c r="E148" i="2"/>
  <c r="E152" i="2"/>
  <c r="E151" i="2" s="1"/>
  <c r="D78" i="2"/>
  <c r="D82" i="2"/>
  <c r="D81" i="2"/>
  <c r="E80" i="2"/>
  <c r="D80" i="2" s="1"/>
  <c r="D79" i="2"/>
  <c r="F67" i="2"/>
  <c r="G67" i="2"/>
  <c r="H67" i="2"/>
  <c r="I67" i="2"/>
  <c r="E67" i="2"/>
  <c r="D69" i="2"/>
  <c r="D68" i="2"/>
  <c r="E141" i="2" l="1"/>
  <c r="E19" i="2"/>
  <c r="E14" i="2" s="1"/>
  <c r="E77" i="2"/>
  <c r="D77" i="2" s="1"/>
  <c r="D67" i="2"/>
  <c r="F134" i="2" l="1"/>
  <c r="F133" i="2" s="1"/>
  <c r="F132" i="2" s="1"/>
  <c r="G134" i="2"/>
  <c r="G133" i="2" s="1"/>
  <c r="G132" i="2" s="1"/>
  <c r="H134" i="2"/>
  <c r="H133" i="2" s="1"/>
  <c r="H132" i="2" s="1"/>
  <c r="I134" i="2"/>
  <c r="I133" i="2" s="1"/>
  <c r="I132" i="2" s="1"/>
  <c r="E136" i="2"/>
  <c r="E134" i="2"/>
  <c r="F136" i="2"/>
  <c r="G136" i="2"/>
  <c r="H136" i="2"/>
  <c r="I136" i="2"/>
  <c r="D137" i="2"/>
  <c r="D136" i="2" l="1"/>
  <c r="D135" i="2"/>
  <c r="E133" i="2"/>
  <c r="E132" i="2" s="1"/>
  <c r="D134" i="2"/>
  <c r="E99" i="2" l="1"/>
  <c r="E87" i="2" s="1"/>
  <c r="F15" i="2" l="1"/>
  <c r="G15" i="2"/>
  <c r="H15" i="2"/>
  <c r="I15" i="2"/>
  <c r="F144" i="2" l="1"/>
  <c r="G144" i="2"/>
  <c r="H144" i="2"/>
  <c r="I144" i="2"/>
  <c r="F146" i="2"/>
  <c r="G146" i="2"/>
  <c r="H146" i="2"/>
  <c r="I146" i="2"/>
  <c r="E146" i="2"/>
  <c r="D147" i="2"/>
  <c r="I97" i="2"/>
  <c r="H97" i="2" s="1"/>
  <c r="G97" i="2" s="1"/>
  <c r="F97" i="2" s="1"/>
  <c r="E97" i="2" s="1"/>
  <c r="D97" i="2" s="1"/>
  <c r="E98" i="2"/>
  <c r="F98" i="2"/>
  <c r="G98" i="2"/>
  <c r="H98" i="2"/>
  <c r="I98" i="2"/>
  <c r="D98" i="2"/>
  <c r="F99" i="2"/>
  <c r="G99" i="2"/>
  <c r="H99" i="2"/>
  <c r="I99" i="2"/>
  <c r="F101" i="2"/>
  <c r="G101" i="2"/>
  <c r="H101" i="2"/>
  <c r="I101" i="2"/>
  <c r="D103" i="2"/>
  <c r="D99" i="2" s="1"/>
  <c r="D95" i="2"/>
  <c r="D146" i="2" l="1"/>
  <c r="D101" i="2"/>
  <c r="H96" i="2"/>
  <c r="I96" i="2"/>
  <c r="G96" i="2"/>
  <c r="F96" i="2"/>
  <c r="E96" i="2"/>
  <c r="E110" i="2"/>
  <c r="E111" i="2"/>
  <c r="D112" i="2"/>
  <c r="D96" i="2" l="1"/>
  <c r="E109" i="2"/>
  <c r="E93" i="2" l="1"/>
  <c r="I161" i="2" l="1"/>
  <c r="H161" i="2"/>
  <c r="G161" i="2"/>
  <c r="F161" i="2"/>
  <c r="E161" i="2"/>
  <c r="D156" i="2"/>
  <c r="D155" i="2"/>
  <c r="D154" i="2"/>
  <c r="I153" i="2"/>
  <c r="H153" i="2"/>
  <c r="G153" i="2"/>
  <c r="F153" i="2"/>
  <c r="E153" i="2"/>
  <c r="I152" i="2"/>
  <c r="I151" i="2" s="1"/>
  <c r="H152" i="2"/>
  <c r="G152" i="2"/>
  <c r="G151" i="2" s="1"/>
  <c r="F152" i="2"/>
  <c r="F151" i="2" s="1"/>
  <c r="H151" i="2"/>
  <c r="D150" i="2"/>
  <c r="I148" i="2"/>
  <c r="H148" i="2"/>
  <c r="G148" i="2"/>
  <c r="F148" i="2"/>
  <c r="D145" i="2"/>
  <c r="I143" i="2"/>
  <c r="H143" i="2"/>
  <c r="G143" i="2"/>
  <c r="F143" i="2"/>
  <c r="D142" i="2"/>
  <c r="D133" i="2"/>
  <c r="D132" i="2"/>
  <c r="D131" i="2"/>
  <c r="E130" i="2"/>
  <c r="D130" i="2" s="1"/>
  <c r="D129" i="2"/>
  <c r="E128" i="2"/>
  <c r="D128" i="2" s="1"/>
  <c r="D127" i="2"/>
  <c r="D126" i="2"/>
  <c r="D125" i="2"/>
  <c r="D124" i="2"/>
  <c r="I123" i="2"/>
  <c r="H123" i="2"/>
  <c r="G123" i="2"/>
  <c r="F123" i="2"/>
  <c r="E123" i="2"/>
  <c r="D122" i="2"/>
  <c r="I121" i="2"/>
  <c r="I116" i="2" s="1"/>
  <c r="I107" i="2" s="1"/>
  <c r="H121" i="2"/>
  <c r="H116" i="2" s="1"/>
  <c r="H107" i="2" s="1"/>
  <c r="G121" i="2"/>
  <c r="G116" i="2" s="1"/>
  <c r="G107" i="2" s="1"/>
  <c r="F121" i="2"/>
  <c r="F116" i="2" s="1"/>
  <c r="F107" i="2" s="1"/>
  <c r="E121" i="2"/>
  <c r="E116" i="2" s="1"/>
  <c r="E107" i="2" s="1"/>
  <c r="E160" i="2" s="1"/>
  <c r="I120" i="2"/>
  <c r="I115" i="2" s="1"/>
  <c r="I106" i="2" s="1"/>
  <c r="I159" i="2" s="1"/>
  <c r="H120" i="2"/>
  <c r="H115" i="2" s="1"/>
  <c r="H106" i="2" s="1"/>
  <c r="H159" i="2" s="1"/>
  <c r="G120" i="2"/>
  <c r="G115" i="2" s="1"/>
  <c r="G106" i="2" s="1"/>
  <c r="G159" i="2" s="1"/>
  <c r="F120" i="2"/>
  <c r="F115" i="2" s="1"/>
  <c r="F106" i="2" s="1"/>
  <c r="F159" i="2" s="1"/>
  <c r="E120" i="2"/>
  <c r="E115" i="2" s="1"/>
  <c r="E106" i="2" s="1"/>
  <c r="I119" i="2"/>
  <c r="H119" i="2"/>
  <c r="H114" i="2" s="1"/>
  <c r="G119" i="2"/>
  <c r="F119" i="2"/>
  <c r="F114" i="2" s="1"/>
  <c r="I117" i="2"/>
  <c r="I108" i="2" s="1"/>
  <c r="H117" i="2"/>
  <c r="H108" i="2" s="1"/>
  <c r="G117" i="2"/>
  <c r="G108" i="2" s="1"/>
  <c r="F117" i="2"/>
  <c r="F108" i="2" s="1"/>
  <c r="E117" i="2"/>
  <c r="E108" i="2" s="1"/>
  <c r="E114" i="2"/>
  <c r="E105" i="2" s="1"/>
  <c r="I111" i="2"/>
  <c r="H111" i="2"/>
  <c r="G111" i="2"/>
  <c r="F111" i="2"/>
  <c r="I110" i="2"/>
  <c r="H110" i="2"/>
  <c r="G110" i="2"/>
  <c r="F110" i="2"/>
  <c r="E94" i="2"/>
  <c r="D94" i="2" s="1"/>
  <c r="E92" i="2"/>
  <c r="D92" i="2" s="1"/>
  <c r="D91" i="2"/>
  <c r="I90" i="2"/>
  <c r="H90" i="2"/>
  <c r="G90" i="2"/>
  <c r="F90" i="2"/>
  <c r="E90" i="2"/>
  <c r="I89" i="2"/>
  <c r="I88" i="2" s="1"/>
  <c r="H89" i="2"/>
  <c r="G89" i="2"/>
  <c r="G88" i="2" s="1"/>
  <c r="F89" i="2"/>
  <c r="F88" i="2" s="1"/>
  <c r="E89" i="2"/>
  <c r="E84" i="2" s="1"/>
  <c r="E158" i="2" s="1"/>
  <c r="H88" i="2"/>
  <c r="D87" i="2"/>
  <c r="D86" i="2"/>
  <c r="D85" i="2"/>
  <c r="H84" i="2"/>
  <c r="H83" i="2" s="1"/>
  <c r="D76" i="2"/>
  <c r="E71" i="2"/>
  <c r="D73" i="2"/>
  <c r="D66" i="2"/>
  <c r="D65" i="2"/>
  <c r="D63" i="2"/>
  <c r="D60" i="2"/>
  <c r="D59" i="2"/>
  <c r="E58" i="2"/>
  <c r="D58" i="2" s="1"/>
  <c r="D57" i="2"/>
  <c r="D56" i="2"/>
  <c r="D55" i="2"/>
  <c r="E54" i="2"/>
  <c r="D54" i="2" s="1"/>
  <c r="D53" i="2"/>
  <c r="D52" i="2"/>
  <c r="D50" i="2"/>
  <c r="E48" i="2"/>
  <c r="I48" i="2"/>
  <c r="H48" i="2"/>
  <c r="G48" i="2"/>
  <c r="F48" i="2"/>
  <c r="D47" i="2"/>
  <c r="D46" i="2"/>
  <c r="I45" i="2"/>
  <c r="H45" i="2"/>
  <c r="G45" i="2"/>
  <c r="F45" i="2"/>
  <c r="E45" i="2"/>
  <c r="D44" i="2"/>
  <c r="D43" i="2"/>
  <c r="I42" i="2"/>
  <c r="H42" i="2"/>
  <c r="G42" i="2"/>
  <c r="F42" i="2"/>
  <c r="E42" i="2"/>
  <c r="D41" i="2"/>
  <c r="I40" i="2"/>
  <c r="I39" i="2" s="1"/>
  <c r="H40" i="2"/>
  <c r="H39" i="2" s="1"/>
  <c r="G40" i="2"/>
  <c r="G39" i="2" s="1"/>
  <c r="F40" i="2"/>
  <c r="F39" i="2" s="1"/>
  <c r="D34" i="2"/>
  <c r="D33" i="2"/>
  <c r="I32" i="2"/>
  <c r="H32" i="2"/>
  <c r="G32" i="2"/>
  <c r="F32" i="2"/>
  <c r="D31" i="2"/>
  <c r="D30" i="2"/>
  <c r="I29" i="2"/>
  <c r="H29" i="2"/>
  <c r="G29" i="2"/>
  <c r="F29" i="2"/>
  <c r="E29" i="2"/>
  <c r="D28" i="2"/>
  <c r="D27" i="2"/>
  <c r="I26" i="2"/>
  <c r="H26" i="2"/>
  <c r="G26" i="2"/>
  <c r="F26" i="2"/>
  <c r="E26" i="2"/>
  <c r="D25" i="2"/>
  <c r="I24" i="2"/>
  <c r="I23" i="2" s="1"/>
  <c r="H24" i="2"/>
  <c r="H23" i="2" s="1"/>
  <c r="G24" i="2"/>
  <c r="G23" i="2" s="1"/>
  <c r="F24" i="2"/>
  <c r="F23" i="2" s="1"/>
  <c r="D22" i="2"/>
  <c r="I21" i="2"/>
  <c r="H21" i="2"/>
  <c r="G21" i="2"/>
  <c r="F21" i="2"/>
  <c r="E21" i="2"/>
  <c r="D20" i="2"/>
  <c r="D17" i="2"/>
  <c r="I16" i="2"/>
  <c r="H16" i="2"/>
  <c r="G16" i="2"/>
  <c r="F16" i="2"/>
  <c r="E104" i="2" l="1"/>
  <c r="E15" i="2"/>
  <c r="E159" i="2" s="1"/>
  <c r="D159" i="2" s="1"/>
  <c r="E70" i="2"/>
  <c r="D110" i="2"/>
  <c r="D111" i="2"/>
  <c r="D108" i="2"/>
  <c r="D106" i="2"/>
  <c r="D107" i="2"/>
  <c r="D149" i="2"/>
  <c r="F109" i="2"/>
  <c r="F105" i="2"/>
  <c r="H109" i="2"/>
  <c r="H105" i="2"/>
  <c r="H104" i="2" s="1"/>
  <c r="I109" i="2"/>
  <c r="E83" i="2"/>
  <c r="I118" i="2"/>
  <c r="I114" i="2"/>
  <c r="D21" i="2"/>
  <c r="H141" i="2"/>
  <c r="H140" i="2" s="1"/>
  <c r="D153" i="2"/>
  <c r="D90" i="2"/>
  <c r="G19" i="2"/>
  <c r="G14" i="2" s="1"/>
  <c r="G13" i="2" s="1"/>
  <c r="D26" i="2"/>
  <c r="D49" i="2"/>
  <c r="E51" i="2"/>
  <c r="D51" i="2" s="1"/>
  <c r="G160" i="2"/>
  <c r="I160" i="2"/>
  <c r="D120" i="2"/>
  <c r="H19" i="2"/>
  <c r="H14" i="2" s="1"/>
  <c r="H13" i="2" s="1"/>
  <c r="E74" i="2"/>
  <c r="D74" i="2" s="1"/>
  <c r="G118" i="2"/>
  <c r="D161" i="2"/>
  <c r="D29" i="2"/>
  <c r="D42" i="2"/>
  <c r="D123" i="2"/>
  <c r="F19" i="2"/>
  <c r="D48" i="2"/>
  <c r="F84" i="2"/>
  <c r="F83" i="2" s="1"/>
  <c r="D89" i="2"/>
  <c r="G114" i="2"/>
  <c r="G113" i="2" s="1"/>
  <c r="E118" i="2"/>
  <c r="H160" i="2"/>
  <c r="F141" i="2"/>
  <c r="F140" i="2" s="1"/>
  <c r="I19" i="2"/>
  <c r="I14" i="2" s="1"/>
  <c r="I13" i="2" s="1"/>
  <c r="D45" i="2"/>
  <c r="G84" i="2"/>
  <c r="G83" i="2" s="1"/>
  <c r="D93" i="2"/>
  <c r="G141" i="2"/>
  <c r="G140" i="2" s="1"/>
  <c r="D152" i="2"/>
  <c r="H113" i="2"/>
  <c r="D71" i="2"/>
  <c r="F113" i="2"/>
  <c r="D116" i="2"/>
  <c r="F160" i="2"/>
  <c r="D75" i="2"/>
  <c r="E88" i="2"/>
  <c r="D88" i="2" s="1"/>
  <c r="E113" i="2"/>
  <c r="D115" i="2"/>
  <c r="F118" i="2"/>
  <c r="D151" i="2"/>
  <c r="I141" i="2"/>
  <c r="D148" i="2"/>
  <c r="D117" i="2"/>
  <c r="H118" i="2"/>
  <c r="I84" i="2"/>
  <c r="I83" i="2" s="1"/>
  <c r="G109" i="2"/>
  <c r="D119" i="2"/>
  <c r="E32" i="2"/>
  <c r="D32" i="2" s="1"/>
  <c r="E64" i="2"/>
  <c r="D64" i="2" s="1"/>
  <c r="D121" i="2"/>
  <c r="D15" i="2" l="1"/>
  <c r="D16" i="2"/>
  <c r="F18" i="2"/>
  <c r="F14" i="2"/>
  <c r="F13" i="2" s="1"/>
  <c r="D109" i="2"/>
  <c r="I105" i="2"/>
  <c r="I104" i="2" s="1"/>
  <c r="G105" i="2"/>
  <c r="D72" i="2"/>
  <c r="D70" i="2"/>
  <c r="D160" i="2"/>
  <c r="I113" i="2"/>
  <c r="D113" i="2" s="1"/>
  <c r="H18" i="2"/>
  <c r="G18" i="2"/>
  <c r="H158" i="2"/>
  <c r="H157" i="2" s="1"/>
  <c r="I18" i="2"/>
  <c r="D114" i="2"/>
  <c r="D118" i="2"/>
  <c r="F104" i="2"/>
  <c r="E39" i="2"/>
  <c r="D39" i="2" s="1"/>
  <c r="D40" i="2"/>
  <c r="I140" i="2"/>
  <c r="E23" i="2"/>
  <c r="D23" i="2" s="1"/>
  <c r="D24" i="2"/>
  <c r="D84" i="2"/>
  <c r="E143" i="2"/>
  <c r="D143" i="2" s="1"/>
  <c r="D144" i="2"/>
  <c r="D83" i="2"/>
  <c r="D61" i="2"/>
  <c r="D62" i="2"/>
  <c r="D105" i="2" l="1"/>
  <c r="E13" i="2"/>
  <c r="I158" i="2"/>
  <c r="I157" i="2" s="1"/>
  <c r="F158" i="2"/>
  <c r="F157" i="2" s="1"/>
  <c r="G104" i="2"/>
  <c r="D104" i="2" s="1"/>
  <c r="G158" i="2"/>
  <c r="G157" i="2" s="1"/>
  <c r="E18" i="2"/>
  <c r="D18" i="2" s="1"/>
  <c r="D19" i="2"/>
  <c r="D141" i="2"/>
  <c r="E140" i="2"/>
  <c r="D140" i="2" s="1"/>
  <c r="D13" i="2" l="1"/>
  <c r="D158" i="2"/>
  <c r="E157" i="2"/>
  <c r="D157" i="2" s="1"/>
  <c r="D14" i="2"/>
</calcChain>
</file>

<file path=xl/sharedStrings.xml><?xml version="1.0" encoding="utf-8"?>
<sst xmlns="http://schemas.openxmlformats.org/spreadsheetml/2006/main" count="262" uniqueCount="97">
  <si>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</si>
  <si>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</si>
  <si>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</si>
  <si>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</si>
  <si>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</si>
  <si>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</si>
  <si>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</si>
  <si>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</si>
  <si>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</si>
  <si>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</si>
  <si>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</si>
  <si>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</si>
  <si>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</si>
  <si>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</si>
  <si>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 Осуществление руководства и управления в сфере культуры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</si>
  <si>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</si>
  <si>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</si>
  <si>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</si>
  <si>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</si>
  <si>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</si>
  <si>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</si>
  <si>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</si>
  <si>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2.1.1. Пополнение книжного фонда, приобретение орг. техники</t>
  </si>
  <si>
    <t>бюджет Пограничного муниципального округа</t>
  </si>
  <si>
    <t>2.1. Библиотечные программы, проекты, подписка</t>
  </si>
  <si>
    <t>бюджет Пограничного муниципального округа (софинансирование)</t>
  </si>
  <si>
    <t xml:space="preserve">бюджет Пограничного муниципального округа </t>
  </si>
  <si>
    <t>МКУ «Центр ФБЭО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</si>
  <si>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</si>
  <si>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</si>
  <si>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</si>
  <si>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</si>
  <si>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</si>
  <si>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МКУ "ЦКДС Пограничного МО"</t>
  </si>
  <si>
    <t>МБУ «РЦКД Пограничного МО»</t>
  </si>
  <si>
    <t>МБУ ДО «ДШИ Пограничного МО»</t>
  </si>
  <si>
    <t>МАУ "ПДО Пограничного МО"</t>
  </si>
  <si>
    <t>МКУ "ЦКС Жариковской сельской территории"</t>
  </si>
  <si>
    <t>МБУ «РЦКД Пограничного МО»;МКУ "ЦКДС Пограничного МО",МКУ "ЦКС Жариковской сельской территории"</t>
  </si>
  <si>
    <t>МКУ «Центр ФБЭО Пограничного МО",МКУ "ЦКС Жариковской сельской территории", МКУ "ЦКДС Пограничного МО"</t>
  </si>
  <si>
    <t>1.1.Расходы на обеспечение деятельности (оказание услуг, выполнение работ) учреждений культуры</t>
  </si>
  <si>
    <t>1.2. Расходы на обеспечение деятельности (оказание услуг, выполнение работ) учреждений культуры</t>
  </si>
  <si>
    <t>1.2.1  Расходы на оплату труда сотрудников казенных учреждений</t>
  </si>
  <si>
    <t>1.2.2 Начисление на выплаты по оплате труда сотрудников казенных учреждений</t>
  </si>
  <si>
    <t>1.2.3 Прочая закупка товаров работ и услуг, закупка энергоресурсов связанных с содержанием учреждений культуры</t>
  </si>
  <si>
    <t>1.3. Расходы на обеспечение деятельности (оказание услуг, выполнение работ) учреждений культуры</t>
  </si>
  <si>
    <t>1.3.1  Расходы на оплату труда сотрудников казенных учреждений</t>
  </si>
  <si>
    <t>1.3.2 Начисление на выплаты по оплате труда сотрудников казенных учреждений</t>
  </si>
  <si>
    <t>1.3.3 Прочая закупка товаров работ и услуг, связанных с содержанием учреждений культуры</t>
  </si>
  <si>
    <t xml:space="preserve">1.Обеспечение деятельности учреждений дополнительного образования в сфере культуры </t>
  </si>
  <si>
    <t>1.1.Расходы на обеспечение деятельности (оказание услуг, выполнение работ) учреждений дополнительного образования детей</t>
  </si>
  <si>
    <t>1.1.Расходы на обеспечение деятельности (оказание услуг, выполнение работ) учреждений библиотек</t>
  </si>
  <si>
    <t>2. Антикризисные мероприятия</t>
  </si>
  <si>
    <t>2.1.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</si>
  <si>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 xml:space="preserve"> МКУ "ЦКДС Пограничного МО", МБУ "РЦКД Пограничного МО"</t>
  </si>
  <si>
    <t>3.Укрепление материально-технической базы муниципальных учреждений</t>
  </si>
  <si>
    <t>Год реализации                            2025</t>
  </si>
  <si>
    <t>Год реализации                            2026</t>
  </si>
  <si>
    <t>Год реализации                            2027</t>
  </si>
  <si>
    <t>Год реализации                            2028</t>
  </si>
  <si>
    <t>Год реализации                            2029</t>
  </si>
  <si>
    <t>Подпрограмма №5 «Координация работы и организационное сопровождение в сфере культуры»</t>
  </si>
  <si>
    <t>Подпрограмма 6 "Реализация государственной национальной политики Российской Федерации в Пограничном муниципальном округе"</t>
  </si>
  <si>
    <t>Приложение №3</t>
  </si>
  <si>
    <r>
      <t>«</t>
    </r>
    <r>
      <rPr>
        <b/>
        <sz val="11"/>
        <color theme="1"/>
        <rFont val="Times New Roman"/>
        <family val="1"/>
        <charset val="204"/>
      </rPr>
      <t>Развитие культуры, дополнительного образования, библиотечного обслуживания и молодежной политики                                                                                             в Пограничном муниципальном округе на 2025-2029 годы</t>
    </r>
    <r>
      <rPr>
        <b/>
        <sz val="11"/>
        <color rgb="FF26282F"/>
        <rFont val="Times New Roman"/>
        <family val="1"/>
        <charset val="204"/>
      </rPr>
      <t>»</t>
    </r>
  </si>
  <si>
    <t>2.1.Организация проведения культурных мероприятий</t>
  </si>
  <si>
    <t xml:space="preserve">1.4. Сохранение объектов культурного наследия </t>
  </si>
  <si>
    <t>3.1. Оснащение учреждений культуры материально-техническим оборудованием</t>
  </si>
  <si>
    <t>2.1.Проведение мероприятий по выявлению и развитию одаренных детей</t>
  </si>
  <si>
    <t>МБУ «РЦКД Пограничного МО», МКУ "ЦКДС Пограничного МО", МКУ "ЦКС Жариковской сельской территории"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</si>
  <si>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</si>
  <si>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1.1 Руководство и управление в сфере установленных функций органов местного самоуправления</t>
  </si>
  <si>
    <t>Отдел по делам культуры, молодежи и социальной политике Администрации Пограничного муниципального округа</t>
  </si>
  <si>
    <t>2.1.3 Организация проведения культурных мероприятий</t>
  </si>
  <si>
    <t>1. Мероприятия, содействующие гражданско-патриотическому воспитанию и повышению общественно-значимой активности молодежи</t>
  </si>
  <si>
    <t>2.1.2 Подписка на периодические издания ,сайт</t>
  </si>
  <si>
    <t>МКУ "ЦКС Жариковской сельской территории", МКУ "ЦКДС Пограничного МО"</t>
  </si>
  <si>
    <t>1.4.1. Сохранение объектов культурного наследия: ремонт памятников (Пограничный столб, односельчанам ПТФ, воинам-землякам с. Софье-Алексеевское, с. Сергеевка кладбище, на территории СОШ с. Сергеевка, в с. Бойкое, с. Богуславка, с. Жариково, с. Нестеровка)</t>
  </si>
  <si>
    <t>1.4.2. Сохранение объектов культурного наследия: ремонт памятников (ремонт памятника односельчанам, погибшим в ВОВ 2025 г.)</t>
  </si>
  <si>
    <t>МБУ "РЦКД Пограничного МО"</t>
  </si>
  <si>
    <t>2.2. Организация и проведение культурно массовых мероприятий при реализации наказов избирателей депутатам Думы Пограничного МО (Покупка осветительного прибора )</t>
  </si>
  <si>
    <t>4. Обеспечение безопасности в учреждениях культуры</t>
  </si>
  <si>
    <t>МКУ "ЦКДС Пограничного МО", МБУ «РЦКД Пограничного МО», МКУ "ЦКС Жариковской сельской территории"</t>
  </si>
  <si>
    <t xml:space="preserve">4.1. Мероприятия по обеспечению безопасности в учреждении </t>
  </si>
  <si>
    <t xml:space="preserve">1.2.Расходы на содержание и обеспечение деятельности (оказание услуг, выполнение работ) муниципальных учреждений </t>
  </si>
  <si>
    <t>Подпрограмма № 1 «Развитие культуры в Пограничном муниципальном округе»</t>
  </si>
  <si>
    <t xml:space="preserve">1.2.5. Оплата судебного приказа </t>
  </si>
  <si>
    <t>1.2.4. Оплата публикации о реорганизации в Вестнике Государственной регистрации</t>
  </si>
  <si>
    <t>3.1.Субсидии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</si>
  <si>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1.1. Проведение мероприятий для детей и молодежи </t>
  </si>
  <si>
    <t>1.2. Изготовление сборников, посещенных героям СВО</t>
  </si>
  <si>
    <r>
      <t>к постановлению Администрации Пограничного муниципального округа "Об утверждении муниципальной программы "Развитие культуры, дополнительного образования, библиотечного обслуживания и молодежной политики в Пограничном муниципальном округе на 2025-2029 годы"                                                                          от "</t>
    </r>
    <r>
      <rPr>
        <u/>
        <sz val="12"/>
        <color theme="1"/>
        <rFont val="Times New Roman"/>
        <family val="1"/>
        <charset val="204"/>
      </rPr>
      <t xml:space="preserve"> 10 </t>
    </r>
    <r>
      <rPr>
        <sz val="12"/>
        <color theme="1"/>
        <rFont val="Times New Roman"/>
        <family val="1"/>
        <charset val="204"/>
      </rPr>
      <t xml:space="preserve">"  </t>
    </r>
    <r>
      <rPr>
        <u/>
        <sz val="12"/>
        <color theme="1"/>
        <rFont val="Times New Roman"/>
        <family val="1"/>
        <charset val="204"/>
      </rPr>
      <t>февраля</t>
    </r>
    <r>
      <rPr>
        <sz val="12"/>
        <color theme="1"/>
        <rFont val="Times New Roman"/>
        <family val="1"/>
        <charset val="204"/>
      </rPr>
      <t xml:space="preserve"> 2025 № </t>
    </r>
    <r>
      <rPr>
        <u/>
        <sz val="12"/>
        <color theme="1"/>
        <rFont val="Times New Roman"/>
        <family val="1"/>
        <charset val="204"/>
      </rPr>
      <t>138</t>
    </r>
  </si>
  <si>
    <t>Отдел по делам культуры, молодежной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</si>
  <si>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МБУДО «ДШИ Пограничного МО»</t>
  </si>
  <si>
    <t>МБУ «БС Пограничного МО»</t>
  </si>
  <si>
    <t>МБУ «РЦКД Пограничного МО», МБУ «БС Пограничного МО»</t>
  </si>
  <si>
    <r>
      <rPr>
        <b/>
        <sz val="12"/>
        <color rgb="FF26282F"/>
        <rFont val="Times New Roman"/>
        <family val="1"/>
        <charset val="204"/>
      </rPr>
      <t>Приложение № 1</t>
    </r>
    <r>
      <rPr>
        <sz val="12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2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2025-2029 годы»               от _____</t>
    </r>
    <r>
      <rPr>
        <u/>
        <sz val="12"/>
        <color theme="1"/>
        <rFont val="Times New Roman"/>
        <family val="1"/>
        <charset val="204"/>
      </rPr>
      <t>29.04.2025</t>
    </r>
    <r>
      <rPr>
        <sz val="12"/>
        <color theme="1"/>
        <rFont val="Times New Roman"/>
        <family val="1"/>
        <charset val="204"/>
      </rPr>
      <t>________  № ___</t>
    </r>
    <r>
      <rPr>
        <u/>
        <sz val="12"/>
        <color theme="1"/>
        <rFont val="Times New Roman"/>
        <family val="1"/>
        <charset val="204"/>
      </rPr>
      <t>478</t>
    </r>
    <r>
      <rPr>
        <sz val="12"/>
        <color theme="1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</si>
</sst>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Border="1"/>
    <xf numFmtId="2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2" fontId="0" fillId="0" borderId="0" xfId="0" applyNumberFormat="1"/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2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Другая 10">
      <a:dk1>
        <a:srgbClr val="000000"/>
      </a:dk1>
      <a:lt1>
        <a:srgbClr val="FFFFFF"/>
      </a:lt1>
      <a:dk2>
        <a:srgbClr val="8C670A"/>
      </a:dk2>
      <a:lt2>
        <a:srgbClr val="C4EBF0"/>
      </a:lt2>
      <a:accent1>
        <a:srgbClr val="E32D91"/>
      </a:accent1>
      <a:accent2>
        <a:srgbClr val="C830CC"/>
      </a:accent2>
      <a:accent3>
        <a:srgbClr val="4EA6DC"/>
      </a:accent3>
      <a:accent4>
        <a:srgbClr val="00FF00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5"/>
  <sheetViews>
    <sheetView tabSelected="1" view="pageBreakPreview" zoomScale="140" zoomScaleNormal="120" zoomScaleSheetLayoutView="140" workbookViewId="0">
      <selection activeCell="B5" sqref="B5"/>
    </sheetView>
  </sheetViews>
  <sheetFormatPr defaultColWidth="9.109375" defaultRowHeight="11.4" customHeight="1" x14ac:dyDescent="0.3"/>
  <cols>
    <col min="1" max="1" width="22.5546875" customWidth="1"/>
    <col min="2" max="2" width="19.6640625" customWidth="1"/>
    <col min="3" max="3" width="18.33203125" customWidth="1"/>
    <col min="4" max="4" width="14.44140625" customWidth="1"/>
    <col min="5" max="5" width="13.33203125" customWidth="1"/>
    <col min="6" max="6" width="12.33203125" customWidth="1"/>
    <col min="7" max="7" width="12.5546875" customWidth="1"/>
    <col min="8" max="8" width="12.109375" customWidth="1"/>
    <col min="9" max="9" width="11.6640625" customWidth="1"/>
  </cols>
  <sheetData>
    <row r="2" spans="1:9" ht="95.4" customHeight="1" x14ac:dyDescent="0.3">
      <c r="E2" s="38" t="s">
        <v>96</v>
      </c>
      <c r="F2" s="38"/>
      <c r="G2" s="38"/>
      <c r="H2" s="38"/>
      <c r="I2" s="38"/>
    </row>
    <row r="4" spans="1:9" ht="11.4" customHeight="1" x14ac:dyDescent="0.3">
      <c r="E4" s="53" t="s">
        <v>63</v>
      </c>
      <c r="F4" s="53"/>
      <c r="G4" s="53"/>
      <c r="H4" s="53"/>
      <c r="I4" s="53"/>
    </row>
    <row r="5" spans="1:9" ht="90" customHeight="1" x14ac:dyDescent="0.3">
      <c r="E5" s="52" t="s">
        <v>91</v>
      </c>
      <c r="F5" s="52"/>
      <c r="G5" s="52"/>
      <c r="H5" s="52"/>
      <c r="I5" s="52"/>
    </row>
    <row r="8" spans="1:9" s="1" customFormat="1" ht="11.4" customHeight="1" x14ac:dyDescent="0.25">
      <c r="A8" s="50" t="s">
        <v>0</v>
      </c>
      <c r="B8" s="50"/>
      <c r="C8" s="50"/>
      <c r="D8" s="50"/>
      <c r="E8" s="50"/>
      <c r="F8" s="50"/>
      <c r="G8" s="50"/>
      <c r="H8" s="50"/>
      <c r="I8" s="50"/>
    </row>
    <row r="9" spans="1:9" s="1" customFormat="1" ht="11.4" customHeight="1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</row>
    <row r="10" spans="1:9" s="1" customFormat="1" ht="25.8" customHeight="1" x14ac:dyDescent="0.25">
      <c r="A10" s="51" t="s">
        <v>64</v>
      </c>
      <c r="B10" s="51"/>
      <c r="C10" s="51"/>
      <c r="D10" s="51"/>
      <c r="E10" s="51"/>
      <c r="F10" s="51"/>
      <c r="G10" s="51"/>
      <c r="H10" s="51"/>
      <c r="I10" s="51"/>
    </row>
    <row r="11" spans="1:9" s="1" customFormat="1" ht="11.4" customHeight="1" x14ac:dyDescent="0.25">
      <c r="A11" s="2"/>
    </row>
    <row r="12" spans="1:9" s="1" customFormat="1" ht="16.05" customHeight="1" x14ac:dyDescent="0.25">
      <c r="A12" s="3" t="s">
        <v>2</v>
      </c>
      <c r="B12" s="3" t="s">
        <v>3</v>
      </c>
      <c r="C12" s="3" t="s">
        <v>4</v>
      </c>
      <c r="D12" s="3" t="s">
        <v>5</v>
      </c>
      <c r="E12" s="17" t="s">
        <v>56</v>
      </c>
      <c r="F12" s="3" t="s">
        <v>57</v>
      </c>
      <c r="G12" s="3" t="s">
        <v>58</v>
      </c>
      <c r="H12" s="3" t="s">
        <v>59</v>
      </c>
      <c r="I12" s="3" t="s">
        <v>60</v>
      </c>
    </row>
    <row r="13" spans="1:9" s="1" customFormat="1" ht="16.05" customHeight="1" x14ac:dyDescent="0.25">
      <c r="A13" s="42" t="s">
        <v>85</v>
      </c>
      <c r="B13" s="45" t="s">
        <v>92</v>
      </c>
      <c r="C13" s="4" t="s">
        <v>6</v>
      </c>
      <c r="D13" s="32">
        <f>SUM(E13:I13)</f>
        <v>219964204.94999999</v>
      </c>
      <c r="E13" s="32">
        <f>E14+E16+E17+E15</f>
        <v>58879056.949999996</v>
      </c>
      <c r="F13" s="32">
        <f t="shared" ref="F13:I13" si="0">F14+F16+F17+F15</f>
        <v>38258788</v>
      </c>
      <c r="G13" s="32">
        <f t="shared" si="0"/>
        <v>40942120</v>
      </c>
      <c r="H13" s="32">
        <f t="shared" si="0"/>
        <v>40942120</v>
      </c>
      <c r="I13" s="32">
        <f t="shared" si="0"/>
        <v>40942120</v>
      </c>
    </row>
    <row r="14" spans="1:9" s="1" customFormat="1" ht="16.05" customHeight="1" x14ac:dyDescent="0.25">
      <c r="A14" s="43"/>
      <c r="B14" s="46"/>
      <c r="C14" s="9" t="s">
        <v>23</v>
      </c>
      <c r="D14" s="33">
        <f>SUM(E14:I14)</f>
        <v>213584941.75</v>
      </c>
      <c r="E14" s="34">
        <f>E19+E62+E78</f>
        <v>52499793.75</v>
      </c>
      <c r="F14" s="34">
        <f>F19+F62</f>
        <v>38258788</v>
      </c>
      <c r="G14" s="34">
        <f>G19+G62</f>
        <v>40942120</v>
      </c>
      <c r="H14" s="34">
        <f>H19+H62</f>
        <v>40942120</v>
      </c>
      <c r="I14" s="34">
        <f>I19+I62</f>
        <v>40942120</v>
      </c>
    </row>
    <row r="15" spans="1:9" s="1" customFormat="1" ht="16.05" customHeight="1" x14ac:dyDescent="0.25">
      <c r="A15" s="43"/>
      <c r="B15" s="46"/>
      <c r="C15" s="9" t="s">
        <v>25</v>
      </c>
      <c r="D15" s="33">
        <f>SUM(E15:I15)</f>
        <v>191377.9</v>
      </c>
      <c r="E15" s="34">
        <f>E71</f>
        <v>191377.9</v>
      </c>
      <c r="F15" s="34">
        <f t="shared" ref="F15:I15" si="1">F71</f>
        <v>0</v>
      </c>
      <c r="G15" s="34">
        <f t="shared" si="1"/>
        <v>0</v>
      </c>
      <c r="H15" s="34">
        <f t="shared" si="1"/>
        <v>0</v>
      </c>
      <c r="I15" s="34">
        <f t="shared" si="1"/>
        <v>0</v>
      </c>
    </row>
    <row r="16" spans="1:9" s="1" customFormat="1" ht="16.05" customHeight="1" x14ac:dyDescent="0.25">
      <c r="A16" s="43"/>
      <c r="B16" s="46"/>
      <c r="C16" s="9" t="s">
        <v>20</v>
      </c>
      <c r="D16" s="33">
        <f t="shared" ref="D16:D57" si="2">SUM(E16:I16)</f>
        <v>6187885.2999999998</v>
      </c>
      <c r="E16" s="34">
        <f>E72</f>
        <v>6187885.2999999998</v>
      </c>
      <c r="F16" s="34">
        <f t="shared" ref="F16:I16" si="3">F72</f>
        <v>0</v>
      </c>
      <c r="G16" s="34">
        <f t="shared" si="3"/>
        <v>0</v>
      </c>
      <c r="H16" s="34">
        <f t="shared" si="3"/>
        <v>0</v>
      </c>
      <c r="I16" s="34">
        <f t="shared" si="3"/>
        <v>0</v>
      </c>
    </row>
    <row r="17" spans="1:9" s="1" customFormat="1" ht="73.2" customHeight="1" x14ac:dyDescent="0.25">
      <c r="A17" s="44"/>
      <c r="B17" s="47"/>
      <c r="C17" s="9" t="s">
        <v>17</v>
      </c>
      <c r="D17" s="33">
        <f t="shared" si="2"/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</row>
    <row r="18" spans="1:9" s="1" customFormat="1" ht="16.05" customHeight="1" x14ac:dyDescent="0.25">
      <c r="A18" s="39" t="s">
        <v>7</v>
      </c>
      <c r="B18" s="39" t="s">
        <v>34</v>
      </c>
      <c r="C18" s="25" t="s">
        <v>6</v>
      </c>
      <c r="D18" s="33">
        <f t="shared" si="2"/>
        <v>210666493.75</v>
      </c>
      <c r="E18" s="34">
        <f>E19</f>
        <v>49581345.75</v>
      </c>
      <c r="F18" s="34">
        <f t="shared" ref="F18:I18" si="4">F19</f>
        <v>38258788</v>
      </c>
      <c r="G18" s="34">
        <f t="shared" si="4"/>
        <v>40942120</v>
      </c>
      <c r="H18" s="34">
        <f t="shared" si="4"/>
        <v>40942120</v>
      </c>
      <c r="I18" s="34">
        <f t="shared" si="4"/>
        <v>40942120</v>
      </c>
    </row>
    <row r="19" spans="1:9" s="1" customFormat="1" ht="16.05" customHeight="1" x14ac:dyDescent="0.25">
      <c r="A19" s="41"/>
      <c r="B19" s="41"/>
      <c r="C19" s="22" t="s">
        <v>23</v>
      </c>
      <c r="D19" s="33">
        <f t="shared" si="2"/>
        <v>210666493.75</v>
      </c>
      <c r="E19" s="34">
        <f>E22+E24+E40+E52</f>
        <v>49581345.75</v>
      </c>
      <c r="F19" s="34">
        <f>F22+F24+F40+F52</f>
        <v>38258788</v>
      </c>
      <c r="G19" s="34">
        <f>G22+G24+G40+G52</f>
        <v>40942120</v>
      </c>
      <c r="H19" s="34">
        <f>H22+H24+H40+H52</f>
        <v>40942120</v>
      </c>
      <c r="I19" s="34">
        <f>I22+I24+I40+I52</f>
        <v>40942120</v>
      </c>
    </row>
    <row r="20" spans="1:9" s="1" customFormat="1" ht="16.05" customHeight="1" x14ac:dyDescent="0.25">
      <c r="A20" s="40"/>
      <c r="B20" s="40"/>
      <c r="C20" s="22" t="s">
        <v>20</v>
      </c>
      <c r="D20" s="33">
        <f t="shared" si="2"/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 s="1" customFormat="1" ht="16.05" customHeight="1" x14ac:dyDescent="0.25">
      <c r="A21" s="48" t="s">
        <v>40</v>
      </c>
      <c r="B21" s="49" t="s">
        <v>34</v>
      </c>
      <c r="C21" s="25" t="s">
        <v>6</v>
      </c>
      <c r="D21" s="33">
        <f t="shared" si="2"/>
        <v>76975044</v>
      </c>
      <c r="E21" s="34">
        <f>E22</f>
        <v>15248798</v>
      </c>
      <c r="F21" s="34">
        <f t="shared" ref="F21:I21" si="5">F22</f>
        <v>14650426</v>
      </c>
      <c r="G21" s="34">
        <f t="shared" si="5"/>
        <v>15691940</v>
      </c>
      <c r="H21" s="34">
        <f t="shared" si="5"/>
        <v>15691940</v>
      </c>
      <c r="I21" s="34">
        <f t="shared" si="5"/>
        <v>15691940</v>
      </c>
    </row>
    <row r="22" spans="1:9" s="1" customFormat="1" ht="27" customHeight="1" x14ac:dyDescent="0.25">
      <c r="A22" s="48"/>
      <c r="B22" s="49"/>
      <c r="C22" s="22" t="s">
        <v>23</v>
      </c>
      <c r="D22" s="33">
        <f t="shared" si="2"/>
        <v>76975044</v>
      </c>
      <c r="E22" s="34">
        <v>15248798</v>
      </c>
      <c r="F22" s="34">
        <v>14650426</v>
      </c>
      <c r="G22" s="34">
        <v>15691940</v>
      </c>
      <c r="H22" s="34">
        <v>15691940</v>
      </c>
      <c r="I22" s="34">
        <v>15691940</v>
      </c>
    </row>
    <row r="23" spans="1:9" s="1" customFormat="1" ht="16.05" customHeight="1" x14ac:dyDescent="0.25">
      <c r="A23" s="39" t="s">
        <v>41</v>
      </c>
      <c r="B23" s="39" t="s">
        <v>33</v>
      </c>
      <c r="C23" s="23" t="s">
        <v>6</v>
      </c>
      <c r="D23" s="33">
        <f t="shared" si="2"/>
        <v>86579388</v>
      </c>
      <c r="E23" s="34">
        <f>E24</f>
        <v>15990904</v>
      </c>
      <c r="F23" s="34">
        <f t="shared" ref="F23:I23" si="6">F24</f>
        <v>16722203</v>
      </c>
      <c r="G23" s="34">
        <f t="shared" si="6"/>
        <v>17955427</v>
      </c>
      <c r="H23" s="34">
        <f t="shared" si="6"/>
        <v>17955427</v>
      </c>
      <c r="I23" s="34">
        <f t="shared" si="6"/>
        <v>17955427</v>
      </c>
    </row>
    <row r="24" spans="1:9" s="1" customFormat="1" ht="16.05" customHeight="1" x14ac:dyDescent="0.25">
      <c r="A24" s="41"/>
      <c r="B24" s="41"/>
      <c r="C24" s="22" t="s">
        <v>23</v>
      </c>
      <c r="D24" s="33">
        <f t="shared" si="2"/>
        <v>86579388</v>
      </c>
      <c r="E24" s="34">
        <f>E27+E30+E33+E38+E36</f>
        <v>15990904</v>
      </c>
      <c r="F24" s="34">
        <f t="shared" ref="F24:I24" si="7">F27+F30+F33</f>
        <v>16722203</v>
      </c>
      <c r="G24" s="34">
        <f t="shared" si="7"/>
        <v>17955427</v>
      </c>
      <c r="H24" s="34">
        <f t="shared" si="7"/>
        <v>17955427</v>
      </c>
      <c r="I24" s="34">
        <f t="shared" si="7"/>
        <v>17955427</v>
      </c>
    </row>
    <row r="25" spans="1:9" s="1" customFormat="1" ht="23.4" customHeight="1" x14ac:dyDescent="0.25">
      <c r="A25" s="40"/>
      <c r="B25" s="40"/>
      <c r="C25" s="22" t="s">
        <v>18</v>
      </c>
      <c r="D25" s="33">
        <f t="shared" si="2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 s="1" customFormat="1" ht="16.05" customHeight="1" x14ac:dyDescent="0.25">
      <c r="A26" s="48" t="s">
        <v>42</v>
      </c>
      <c r="B26" s="39" t="s">
        <v>33</v>
      </c>
      <c r="C26" s="23" t="s">
        <v>6</v>
      </c>
      <c r="D26" s="33">
        <f t="shared" si="2"/>
        <v>58235219.649999991</v>
      </c>
      <c r="E26" s="34">
        <f>E27</f>
        <v>10074119.82</v>
      </c>
      <c r="F26" s="34">
        <f t="shared" ref="F26:I26" si="8">F27</f>
        <v>11329892.470000001</v>
      </c>
      <c r="G26" s="34">
        <f t="shared" si="8"/>
        <v>12277069.119999999</v>
      </c>
      <c r="H26" s="34">
        <f t="shared" si="8"/>
        <v>12277069.119999999</v>
      </c>
      <c r="I26" s="34">
        <f t="shared" si="8"/>
        <v>12277069.119999999</v>
      </c>
    </row>
    <row r="27" spans="1:9" s="1" customFormat="1" ht="16.05" customHeight="1" x14ac:dyDescent="0.25">
      <c r="A27" s="48"/>
      <c r="B27" s="41"/>
      <c r="C27" s="22" t="s">
        <v>23</v>
      </c>
      <c r="D27" s="33">
        <f t="shared" si="2"/>
        <v>58235219.649999991</v>
      </c>
      <c r="E27" s="34">
        <v>10074119.82</v>
      </c>
      <c r="F27" s="34">
        <v>11329892.470000001</v>
      </c>
      <c r="G27" s="34">
        <v>12277069.119999999</v>
      </c>
      <c r="H27" s="34">
        <v>12277069.119999999</v>
      </c>
      <c r="I27" s="34">
        <v>12277069.119999999</v>
      </c>
    </row>
    <row r="28" spans="1:9" s="1" customFormat="1" ht="16.05" customHeight="1" x14ac:dyDescent="0.25">
      <c r="A28" s="48"/>
      <c r="B28" s="40"/>
      <c r="C28" s="22" t="s">
        <v>18</v>
      </c>
      <c r="D28" s="33">
        <f t="shared" si="2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s="1" customFormat="1" ht="16.05" customHeight="1" x14ac:dyDescent="0.25">
      <c r="A29" s="39" t="s">
        <v>43</v>
      </c>
      <c r="B29" s="39" t="s">
        <v>33</v>
      </c>
      <c r="C29" s="23" t="s">
        <v>6</v>
      </c>
      <c r="D29" s="33">
        <f t="shared" si="2"/>
        <v>17587036.349999998</v>
      </c>
      <c r="E29" s="34">
        <f>E30</f>
        <v>3042384.18</v>
      </c>
      <c r="F29" s="34">
        <f t="shared" ref="F29:I29" si="9">F30</f>
        <v>3421627.53</v>
      </c>
      <c r="G29" s="34">
        <f t="shared" si="9"/>
        <v>3707674.88</v>
      </c>
      <c r="H29" s="34">
        <f t="shared" si="9"/>
        <v>3707674.88</v>
      </c>
      <c r="I29" s="34">
        <f t="shared" si="9"/>
        <v>3707674.88</v>
      </c>
    </row>
    <row r="30" spans="1:9" s="1" customFormat="1" ht="16.05" customHeight="1" x14ac:dyDescent="0.25">
      <c r="A30" s="41"/>
      <c r="B30" s="41"/>
      <c r="C30" s="22" t="s">
        <v>23</v>
      </c>
      <c r="D30" s="33">
        <f t="shared" si="2"/>
        <v>17587036.349999998</v>
      </c>
      <c r="E30" s="34">
        <v>3042384.18</v>
      </c>
      <c r="F30" s="34">
        <v>3421627.53</v>
      </c>
      <c r="G30" s="34">
        <v>3707674.88</v>
      </c>
      <c r="H30" s="34">
        <v>3707674.88</v>
      </c>
      <c r="I30" s="34">
        <v>3707674.88</v>
      </c>
    </row>
    <row r="31" spans="1:9" s="1" customFormat="1" ht="24" customHeight="1" x14ac:dyDescent="0.25">
      <c r="A31" s="40"/>
      <c r="B31" s="40"/>
      <c r="C31" s="22" t="s">
        <v>18</v>
      </c>
      <c r="D31" s="33">
        <f t="shared" si="2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</row>
    <row r="32" spans="1:9" s="1" customFormat="1" ht="16.05" customHeight="1" x14ac:dyDescent="0.25">
      <c r="A32" s="39" t="s">
        <v>44</v>
      </c>
      <c r="B32" s="39" t="s">
        <v>33</v>
      </c>
      <c r="C32" s="23" t="s">
        <v>6</v>
      </c>
      <c r="D32" s="33">
        <f t="shared" si="2"/>
        <v>10637044</v>
      </c>
      <c r="E32" s="34">
        <f>E33</f>
        <v>2754312</v>
      </c>
      <c r="F32" s="34">
        <f t="shared" ref="F32:I32" si="10">F33</f>
        <v>1970683</v>
      </c>
      <c r="G32" s="34">
        <f t="shared" si="10"/>
        <v>1970683</v>
      </c>
      <c r="H32" s="34">
        <f t="shared" si="10"/>
        <v>1970683</v>
      </c>
      <c r="I32" s="34">
        <f t="shared" si="10"/>
        <v>1970683</v>
      </c>
    </row>
    <row r="33" spans="1:11" s="1" customFormat="1" ht="16.05" customHeight="1" x14ac:dyDescent="0.25">
      <c r="A33" s="41"/>
      <c r="B33" s="41"/>
      <c r="C33" s="22" t="s">
        <v>23</v>
      </c>
      <c r="D33" s="33">
        <f t="shared" si="2"/>
        <v>10637044</v>
      </c>
      <c r="E33" s="34">
        <f>1163519+1590793</f>
        <v>2754312</v>
      </c>
      <c r="F33" s="34">
        <v>1970683</v>
      </c>
      <c r="G33" s="34">
        <v>1970683</v>
      </c>
      <c r="H33" s="34">
        <v>1970683</v>
      </c>
      <c r="I33" s="34">
        <v>1970683</v>
      </c>
    </row>
    <row r="34" spans="1:11" s="1" customFormat="1" ht="39.6" customHeight="1" x14ac:dyDescent="0.25">
      <c r="A34" s="40"/>
      <c r="B34" s="40"/>
      <c r="C34" s="22" t="s">
        <v>18</v>
      </c>
      <c r="D34" s="33">
        <f t="shared" si="2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19"/>
      <c r="K34" s="11"/>
    </row>
    <row r="35" spans="1:11" s="1" customFormat="1" ht="16.05" customHeight="1" x14ac:dyDescent="0.25">
      <c r="A35" s="39" t="s">
        <v>87</v>
      </c>
      <c r="B35" s="39" t="s">
        <v>34</v>
      </c>
      <c r="C35" s="30" t="s">
        <v>6</v>
      </c>
      <c r="D35" s="33">
        <f t="shared" ref="D35:D36" si="11">SUM(E35:I35)</f>
        <v>20088</v>
      </c>
      <c r="E35" s="34">
        <f>E36</f>
        <v>20088</v>
      </c>
      <c r="F35" s="34">
        <f t="shared" ref="F35:I35" si="12">F36</f>
        <v>0</v>
      </c>
      <c r="G35" s="34">
        <f t="shared" si="12"/>
        <v>0</v>
      </c>
      <c r="H35" s="34">
        <f t="shared" si="12"/>
        <v>0</v>
      </c>
      <c r="I35" s="34">
        <f t="shared" si="12"/>
        <v>0</v>
      </c>
      <c r="J35" s="19"/>
      <c r="K35" s="11"/>
    </row>
    <row r="36" spans="1:11" s="1" customFormat="1" ht="40.799999999999997" customHeight="1" x14ac:dyDescent="0.25">
      <c r="A36" s="40"/>
      <c r="B36" s="40"/>
      <c r="C36" s="31" t="s">
        <v>23</v>
      </c>
      <c r="D36" s="33">
        <f t="shared" si="11"/>
        <v>20088</v>
      </c>
      <c r="E36" s="34">
        <v>20088</v>
      </c>
      <c r="F36" s="34">
        <v>0</v>
      </c>
      <c r="G36" s="34">
        <v>0</v>
      </c>
      <c r="H36" s="34">
        <v>0</v>
      </c>
      <c r="I36" s="34">
        <v>0</v>
      </c>
      <c r="J36" s="19"/>
      <c r="K36" s="11"/>
    </row>
    <row r="37" spans="1:11" s="1" customFormat="1" ht="16.05" customHeight="1" x14ac:dyDescent="0.25">
      <c r="A37" s="39" t="s">
        <v>86</v>
      </c>
      <c r="B37" s="39" t="s">
        <v>33</v>
      </c>
      <c r="C37" s="23" t="s">
        <v>6</v>
      </c>
      <c r="D37" s="33">
        <f t="shared" ref="D37:D38" si="13">SUM(E37:J37)</f>
        <v>100000</v>
      </c>
      <c r="E37" s="33">
        <f>E38</f>
        <v>100000</v>
      </c>
      <c r="F37" s="34">
        <v>0</v>
      </c>
      <c r="G37" s="34">
        <v>0</v>
      </c>
      <c r="H37" s="34">
        <v>0</v>
      </c>
      <c r="I37" s="34">
        <v>0</v>
      </c>
      <c r="J37" s="20"/>
      <c r="K37" s="11"/>
    </row>
    <row r="38" spans="1:11" s="1" customFormat="1" ht="16.05" customHeight="1" x14ac:dyDescent="0.25">
      <c r="A38" s="40"/>
      <c r="B38" s="40"/>
      <c r="C38" s="22" t="s">
        <v>23</v>
      </c>
      <c r="D38" s="33">
        <f t="shared" si="13"/>
        <v>100000</v>
      </c>
      <c r="E38" s="33">
        <v>100000</v>
      </c>
      <c r="F38" s="34">
        <v>0</v>
      </c>
      <c r="G38" s="34">
        <v>0</v>
      </c>
      <c r="H38" s="34">
        <v>0</v>
      </c>
      <c r="I38" s="34">
        <v>0</v>
      </c>
      <c r="J38" s="20"/>
      <c r="K38" s="11"/>
    </row>
    <row r="39" spans="1:11" s="1" customFormat="1" ht="16.05" customHeight="1" x14ac:dyDescent="0.25">
      <c r="A39" s="39" t="s">
        <v>45</v>
      </c>
      <c r="B39" s="39" t="s">
        <v>37</v>
      </c>
      <c r="C39" s="23" t="s">
        <v>6</v>
      </c>
      <c r="D39" s="33">
        <f t="shared" si="2"/>
        <v>35491849</v>
      </c>
      <c r="E39" s="34">
        <f>E40</f>
        <v>6721431</v>
      </c>
      <c r="F39" s="34">
        <f t="shared" ref="F39:I39" si="14">F40</f>
        <v>6886159</v>
      </c>
      <c r="G39" s="34">
        <f t="shared" si="14"/>
        <v>7294753</v>
      </c>
      <c r="H39" s="34">
        <f t="shared" si="14"/>
        <v>7294753</v>
      </c>
      <c r="I39" s="34">
        <f t="shared" si="14"/>
        <v>7294753</v>
      </c>
      <c r="J39" s="19"/>
      <c r="K39" s="11"/>
    </row>
    <row r="40" spans="1:11" s="1" customFormat="1" ht="16.05" customHeight="1" x14ac:dyDescent="0.25">
      <c r="A40" s="41"/>
      <c r="B40" s="41"/>
      <c r="C40" s="22" t="s">
        <v>23</v>
      </c>
      <c r="D40" s="33">
        <f t="shared" si="2"/>
        <v>35491849</v>
      </c>
      <c r="E40" s="34">
        <f>E43+E46+E49</f>
        <v>6721431</v>
      </c>
      <c r="F40" s="34">
        <f t="shared" ref="F40:I40" si="15">F43+F46+F49</f>
        <v>6886159</v>
      </c>
      <c r="G40" s="34">
        <f t="shared" si="15"/>
        <v>7294753</v>
      </c>
      <c r="H40" s="34">
        <f t="shared" si="15"/>
        <v>7294753</v>
      </c>
      <c r="I40" s="34">
        <f t="shared" si="15"/>
        <v>7294753</v>
      </c>
      <c r="J40" s="19"/>
      <c r="K40" s="11"/>
    </row>
    <row r="41" spans="1:11" s="1" customFormat="1" ht="25.2" customHeight="1" x14ac:dyDescent="0.25">
      <c r="A41" s="40"/>
      <c r="B41" s="40"/>
      <c r="C41" s="22" t="s">
        <v>18</v>
      </c>
      <c r="D41" s="33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</row>
    <row r="42" spans="1:11" s="1" customFormat="1" ht="16.05" customHeight="1" x14ac:dyDescent="0.25">
      <c r="A42" s="39" t="s">
        <v>46</v>
      </c>
      <c r="B42" s="39" t="s">
        <v>37</v>
      </c>
      <c r="C42" s="23" t="s">
        <v>6</v>
      </c>
      <c r="D42" s="33">
        <f t="shared" si="2"/>
        <v>18985362.510000002</v>
      </c>
      <c r="E42" s="34">
        <f>E43</f>
        <v>3275944.7</v>
      </c>
      <c r="F42" s="34">
        <f t="shared" ref="F42:I42" si="16">F43</f>
        <v>3691989.25</v>
      </c>
      <c r="G42" s="34">
        <f t="shared" si="16"/>
        <v>4005809.52</v>
      </c>
      <c r="H42" s="34">
        <f t="shared" si="16"/>
        <v>4005809.52</v>
      </c>
      <c r="I42" s="34">
        <f t="shared" si="16"/>
        <v>4005809.52</v>
      </c>
    </row>
    <row r="43" spans="1:11" s="1" customFormat="1" ht="16.05" customHeight="1" x14ac:dyDescent="0.25">
      <c r="A43" s="41"/>
      <c r="B43" s="41"/>
      <c r="C43" s="22" t="s">
        <v>23</v>
      </c>
      <c r="D43" s="33">
        <f t="shared" si="2"/>
        <v>18985362.510000002</v>
      </c>
      <c r="E43" s="34">
        <v>3275944.7</v>
      </c>
      <c r="F43" s="34">
        <v>3691989.25</v>
      </c>
      <c r="G43" s="34">
        <v>4005809.52</v>
      </c>
      <c r="H43" s="34">
        <v>4005809.52</v>
      </c>
      <c r="I43" s="34">
        <v>4005809.52</v>
      </c>
    </row>
    <row r="44" spans="1:11" s="1" customFormat="1" ht="16.05" customHeight="1" x14ac:dyDescent="0.25">
      <c r="A44" s="40"/>
      <c r="B44" s="40"/>
      <c r="C44" s="22" t="s">
        <v>18</v>
      </c>
      <c r="D44" s="33">
        <f t="shared" si="2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</row>
    <row r="45" spans="1:11" s="1" customFormat="1" ht="16.05" customHeight="1" x14ac:dyDescent="0.25">
      <c r="A45" s="39" t="s">
        <v>47</v>
      </c>
      <c r="B45" s="39" t="s">
        <v>37</v>
      </c>
      <c r="C45" s="23" t="s">
        <v>6</v>
      </c>
      <c r="D45" s="33">
        <f t="shared" si="2"/>
        <v>5733579.4900000002</v>
      </c>
      <c r="E45" s="34">
        <f>E46</f>
        <v>989335.3</v>
      </c>
      <c r="F45" s="34">
        <f t="shared" ref="F45:I45" si="17">F46</f>
        <v>1114980.75</v>
      </c>
      <c r="G45" s="34">
        <f t="shared" si="17"/>
        <v>1209754.48</v>
      </c>
      <c r="H45" s="34">
        <f t="shared" si="17"/>
        <v>1209754.48</v>
      </c>
      <c r="I45" s="34">
        <f t="shared" si="17"/>
        <v>1209754.48</v>
      </c>
    </row>
    <row r="46" spans="1:11" s="1" customFormat="1" ht="16.05" customHeight="1" x14ac:dyDescent="0.25">
      <c r="A46" s="41"/>
      <c r="B46" s="41"/>
      <c r="C46" s="22" t="s">
        <v>23</v>
      </c>
      <c r="D46" s="33">
        <f t="shared" si="2"/>
        <v>5733579.4900000002</v>
      </c>
      <c r="E46" s="34">
        <v>989335.3</v>
      </c>
      <c r="F46" s="34">
        <v>1114980.75</v>
      </c>
      <c r="G46" s="34">
        <v>1209754.48</v>
      </c>
      <c r="H46" s="34">
        <v>1209754.48</v>
      </c>
      <c r="I46" s="34">
        <v>1209754.48</v>
      </c>
    </row>
    <row r="47" spans="1:11" s="1" customFormat="1" ht="22.2" customHeight="1" x14ac:dyDescent="0.25">
      <c r="A47" s="40"/>
      <c r="B47" s="40"/>
      <c r="C47" s="22" t="s">
        <v>18</v>
      </c>
      <c r="D47" s="33">
        <f t="shared" si="2"/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</row>
    <row r="48" spans="1:11" s="1" customFormat="1" ht="16.05" customHeight="1" x14ac:dyDescent="0.25">
      <c r="A48" s="39" t="s">
        <v>48</v>
      </c>
      <c r="B48" s="39" t="s">
        <v>37</v>
      </c>
      <c r="C48" s="23" t="s">
        <v>6</v>
      </c>
      <c r="D48" s="33">
        <f t="shared" si="2"/>
        <v>10772907</v>
      </c>
      <c r="E48" s="34">
        <f>E49</f>
        <v>2456151</v>
      </c>
      <c r="F48" s="34">
        <f t="shared" ref="F48:I48" si="18">F49</f>
        <v>2079189</v>
      </c>
      <c r="G48" s="34">
        <f t="shared" si="18"/>
        <v>2079189</v>
      </c>
      <c r="H48" s="34">
        <f t="shared" si="18"/>
        <v>2079189</v>
      </c>
      <c r="I48" s="34">
        <f t="shared" si="18"/>
        <v>2079189</v>
      </c>
    </row>
    <row r="49" spans="1:9" s="1" customFormat="1" ht="16.05" customHeight="1" x14ac:dyDescent="0.25">
      <c r="A49" s="41"/>
      <c r="B49" s="41"/>
      <c r="C49" s="22" t="s">
        <v>23</v>
      </c>
      <c r="D49" s="33">
        <f t="shared" si="2"/>
        <v>10772907</v>
      </c>
      <c r="E49" s="34">
        <f>557764+1898387</f>
        <v>2456151</v>
      </c>
      <c r="F49" s="34">
        <v>2079189</v>
      </c>
      <c r="G49" s="34">
        <v>2079189</v>
      </c>
      <c r="H49" s="34">
        <v>2079189</v>
      </c>
      <c r="I49" s="34">
        <v>2079189</v>
      </c>
    </row>
    <row r="50" spans="1:9" s="1" customFormat="1" ht="27.6" customHeight="1" x14ac:dyDescent="0.25">
      <c r="A50" s="40"/>
      <c r="B50" s="40"/>
      <c r="C50" s="22" t="s">
        <v>18</v>
      </c>
      <c r="D50" s="33">
        <f t="shared" si="2"/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</row>
    <row r="51" spans="1:9" s="1" customFormat="1" ht="16.05" customHeight="1" x14ac:dyDescent="0.25">
      <c r="A51" s="39" t="s">
        <v>66</v>
      </c>
      <c r="B51" s="39" t="s">
        <v>39</v>
      </c>
      <c r="C51" s="23" t="s">
        <v>6</v>
      </c>
      <c r="D51" s="33">
        <f t="shared" si="2"/>
        <v>11620212.75</v>
      </c>
      <c r="E51" s="34">
        <f>E52</f>
        <v>11620212.75</v>
      </c>
      <c r="F51" s="34">
        <v>0</v>
      </c>
      <c r="G51" s="34">
        <v>0</v>
      </c>
      <c r="H51" s="34">
        <v>0</v>
      </c>
      <c r="I51" s="34">
        <v>0</v>
      </c>
    </row>
    <row r="52" spans="1:9" s="1" customFormat="1" ht="16.05" customHeight="1" x14ac:dyDescent="0.25">
      <c r="A52" s="41"/>
      <c r="B52" s="41"/>
      <c r="C52" s="22" t="s">
        <v>23</v>
      </c>
      <c r="D52" s="33">
        <f t="shared" si="2"/>
        <v>11620212.75</v>
      </c>
      <c r="E52" s="34">
        <f>E55+E59</f>
        <v>11620212.75</v>
      </c>
      <c r="F52" s="34">
        <v>0</v>
      </c>
      <c r="G52" s="34">
        <v>0</v>
      </c>
      <c r="H52" s="34">
        <v>0</v>
      </c>
      <c r="I52" s="34">
        <v>0</v>
      </c>
    </row>
    <row r="53" spans="1:9" s="1" customFormat="1" ht="63" customHeight="1" x14ac:dyDescent="0.25">
      <c r="A53" s="40"/>
      <c r="B53" s="40"/>
      <c r="C53" s="22" t="s">
        <v>20</v>
      </c>
      <c r="D53" s="33">
        <f t="shared" si="2"/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</row>
    <row r="54" spans="1:9" s="1" customFormat="1" ht="16.05" customHeight="1" x14ac:dyDescent="0.25">
      <c r="A54" s="39" t="s">
        <v>77</v>
      </c>
      <c r="B54" s="39" t="s">
        <v>76</v>
      </c>
      <c r="C54" s="23" t="s">
        <v>6</v>
      </c>
      <c r="D54" s="33">
        <f t="shared" si="2"/>
        <v>644464</v>
      </c>
      <c r="E54" s="34">
        <f>E55</f>
        <v>644464</v>
      </c>
      <c r="F54" s="34">
        <v>0</v>
      </c>
      <c r="G54" s="34">
        <v>0</v>
      </c>
      <c r="H54" s="34">
        <v>0</v>
      </c>
      <c r="I54" s="34">
        <v>0</v>
      </c>
    </row>
    <row r="55" spans="1:9" s="1" customFormat="1" ht="16.05" customHeight="1" x14ac:dyDescent="0.25">
      <c r="A55" s="41"/>
      <c r="B55" s="41"/>
      <c r="C55" s="22" t="s">
        <v>23</v>
      </c>
      <c r="D55" s="33">
        <f t="shared" si="2"/>
        <v>644464</v>
      </c>
      <c r="E55" s="34">
        <v>644464</v>
      </c>
      <c r="F55" s="34">
        <v>0</v>
      </c>
      <c r="G55" s="34">
        <v>0</v>
      </c>
      <c r="H55" s="34">
        <v>0</v>
      </c>
      <c r="I55" s="34">
        <v>0</v>
      </c>
    </row>
    <row r="56" spans="1:9" s="1" customFormat="1" ht="16.05" customHeight="1" x14ac:dyDescent="0.25">
      <c r="A56" s="41"/>
      <c r="B56" s="41"/>
      <c r="C56" s="22" t="s">
        <v>25</v>
      </c>
      <c r="D56" s="33">
        <f t="shared" si="2"/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9" s="1" customFormat="1" ht="104.4" customHeight="1" x14ac:dyDescent="0.25">
      <c r="A57" s="40"/>
      <c r="B57" s="40"/>
      <c r="C57" s="22" t="s">
        <v>20</v>
      </c>
      <c r="D57" s="33">
        <f t="shared" si="2"/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" customFormat="1" ht="16.05" customHeight="1" x14ac:dyDescent="0.25">
      <c r="A58" s="39" t="s">
        <v>78</v>
      </c>
      <c r="B58" s="39" t="s">
        <v>79</v>
      </c>
      <c r="C58" s="23" t="s">
        <v>6</v>
      </c>
      <c r="D58" s="33">
        <f t="shared" ref="D58:D73" si="19">SUM(E58:I58)</f>
        <v>10975748.75</v>
      </c>
      <c r="E58" s="34">
        <f>E59</f>
        <v>10975748.75</v>
      </c>
      <c r="F58" s="34">
        <v>0</v>
      </c>
      <c r="G58" s="34">
        <v>0</v>
      </c>
      <c r="H58" s="34">
        <v>0</v>
      </c>
      <c r="I58" s="34">
        <v>0</v>
      </c>
    </row>
    <row r="59" spans="1:9" s="1" customFormat="1" ht="16.05" customHeight="1" x14ac:dyDescent="0.25">
      <c r="A59" s="41"/>
      <c r="B59" s="41"/>
      <c r="C59" s="22" t="s">
        <v>23</v>
      </c>
      <c r="D59" s="33">
        <f t="shared" si="19"/>
        <v>10975748.75</v>
      </c>
      <c r="E59" s="34">
        <v>10975748.75</v>
      </c>
      <c r="F59" s="34">
        <v>0</v>
      </c>
      <c r="G59" s="34">
        <v>0</v>
      </c>
      <c r="H59" s="34">
        <v>0</v>
      </c>
      <c r="I59" s="34">
        <v>0</v>
      </c>
    </row>
    <row r="60" spans="1:9" s="1" customFormat="1" ht="51.6" customHeight="1" x14ac:dyDescent="0.25">
      <c r="A60" s="40"/>
      <c r="B60" s="40"/>
      <c r="C60" s="22" t="s">
        <v>20</v>
      </c>
      <c r="D60" s="33">
        <f t="shared" si="19"/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</row>
    <row r="61" spans="1:9" s="1" customFormat="1" ht="16.05" customHeight="1" x14ac:dyDescent="0.25">
      <c r="A61" s="48" t="s">
        <v>32</v>
      </c>
      <c r="B61" s="48" t="s">
        <v>34</v>
      </c>
      <c r="C61" s="23" t="s">
        <v>6</v>
      </c>
      <c r="D61" s="33">
        <f t="shared" si="19"/>
        <v>2309698</v>
      </c>
      <c r="E61" s="34">
        <f>E62</f>
        <v>2309698</v>
      </c>
      <c r="F61" s="34">
        <v>0</v>
      </c>
      <c r="G61" s="34">
        <v>0</v>
      </c>
      <c r="H61" s="34">
        <v>0</v>
      </c>
      <c r="I61" s="34">
        <v>0</v>
      </c>
    </row>
    <row r="62" spans="1:9" s="1" customFormat="1" ht="16.05" customHeight="1" x14ac:dyDescent="0.25">
      <c r="A62" s="48"/>
      <c r="B62" s="48"/>
      <c r="C62" s="22" t="s">
        <v>23</v>
      </c>
      <c r="D62" s="33">
        <f t="shared" si="19"/>
        <v>2309698</v>
      </c>
      <c r="E62" s="34">
        <f>E66+E68</f>
        <v>2309698</v>
      </c>
      <c r="F62" s="34">
        <v>0</v>
      </c>
      <c r="G62" s="34">
        <v>0</v>
      </c>
      <c r="H62" s="34">
        <v>0</v>
      </c>
      <c r="I62" s="34">
        <v>0</v>
      </c>
    </row>
    <row r="63" spans="1:9" s="1" customFormat="1" ht="67.8" customHeight="1" x14ac:dyDescent="0.25">
      <c r="A63" s="48"/>
      <c r="B63" s="48"/>
      <c r="C63" s="22" t="s">
        <v>20</v>
      </c>
      <c r="D63" s="33">
        <f t="shared" si="19"/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</row>
    <row r="64" spans="1:9" s="1" customFormat="1" ht="16.05" customHeight="1" x14ac:dyDescent="0.25">
      <c r="A64" s="39" t="s">
        <v>65</v>
      </c>
      <c r="B64" s="39" t="s">
        <v>69</v>
      </c>
      <c r="C64" s="23" t="s">
        <v>6</v>
      </c>
      <c r="D64" s="33">
        <f t="shared" si="19"/>
        <v>2259098</v>
      </c>
      <c r="E64" s="34">
        <f>E66</f>
        <v>2259098</v>
      </c>
      <c r="F64" s="34">
        <v>0</v>
      </c>
      <c r="G64" s="34">
        <v>0</v>
      </c>
      <c r="H64" s="34">
        <v>0</v>
      </c>
      <c r="I64" s="34">
        <v>0</v>
      </c>
    </row>
    <row r="65" spans="1:10" s="1" customFormat="1" ht="16.05" customHeight="1" x14ac:dyDescent="0.25">
      <c r="A65" s="41"/>
      <c r="B65" s="41"/>
      <c r="C65" s="22" t="s">
        <v>25</v>
      </c>
      <c r="D65" s="33">
        <f t="shared" si="19"/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</row>
    <row r="66" spans="1:10" s="1" customFormat="1" ht="76.2" customHeight="1" x14ac:dyDescent="0.25">
      <c r="A66" s="40"/>
      <c r="B66" s="40"/>
      <c r="C66" s="22" t="s">
        <v>26</v>
      </c>
      <c r="D66" s="33">
        <f t="shared" si="19"/>
        <v>2259098</v>
      </c>
      <c r="E66" s="34">
        <f>69036+2190062</f>
        <v>2259098</v>
      </c>
      <c r="F66" s="34">
        <v>0</v>
      </c>
      <c r="G66" s="34">
        <v>0</v>
      </c>
      <c r="H66" s="34">
        <v>0</v>
      </c>
      <c r="I66" s="34">
        <v>0</v>
      </c>
    </row>
    <row r="67" spans="1:10" s="1" customFormat="1" ht="16.05" customHeight="1" x14ac:dyDescent="0.25">
      <c r="A67" s="39" t="s">
        <v>80</v>
      </c>
      <c r="B67" s="39" t="s">
        <v>37</v>
      </c>
      <c r="C67" s="23" t="s">
        <v>6</v>
      </c>
      <c r="D67" s="33">
        <f t="shared" ref="D67:D69" si="20">SUM(E67:J67)</f>
        <v>50600</v>
      </c>
      <c r="E67" s="33">
        <f>E68</f>
        <v>50600</v>
      </c>
      <c r="F67" s="33">
        <f t="shared" ref="F67:I67" si="21">F68</f>
        <v>0</v>
      </c>
      <c r="G67" s="33">
        <f t="shared" si="21"/>
        <v>0</v>
      </c>
      <c r="H67" s="33">
        <f t="shared" si="21"/>
        <v>0</v>
      </c>
      <c r="I67" s="33">
        <f t="shared" si="21"/>
        <v>0</v>
      </c>
      <c r="J67" s="16"/>
    </row>
    <row r="68" spans="1:10" s="1" customFormat="1" ht="16.05" customHeight="1" x14ac:dyDescent="0.25">
      <c r="A68" s="41"/>
      <c r="B68" s="41"/>
      <c r="C68" s="22" t="s">
        <v>23</v>
      </c>
      <c r="D68" s="33">
        <f t="shared" si="20"/>
        <v>50600</v>
      </c>
      <c r="E68" s="33">
        <v>50600</v>
      </c>
      <c r="F68" s="34">
        <v>0</v>
      </c>
      <c r="G68" s="34">
        <v>0</v>
      </c>
      <c r="H68" s="34">
        <v>0</v>
      </c>
      <c r="I68" s="34">
        <v>0</v>
      </c>
      <c r="J68" s="16"/>
    </row>
    <row r="69" spans="1:10" s="1" customFormat="1" ht="77.400000000000006" customHeight="1" x14ac:dyDescent="0.25">
      <c r="A69" s="40"/>
      <c r="B69" s="40"/>
      <c r="C69" s="22" t="s">
        <v>18</v>
      </c>
      <c r="D69" s="33">
        <f t="shared" si="20"/>
        <v>0</v>
      </c>
      <c r="E69" s="33">
        <v>0</v>
      </c>
      <c r="F69" s="34">
        <v>0</v>
      </c>
      <c r="G69" s="34">
        <v>0</v>
      </c>
      <c r="H69" s="34">
        <v>0</v>
      </c>
      <c r="I69" s="34">
        <v>0</v>
      </c>
      <c r="J69" s="16"/>
    </row>
    <row r="70" spans="1:10" s="1" customFormat="1" ht="16.05" customHeight="1" x14ac:dyDescent="0.25">
      <c r="A70" s="39" t="s">
        <v>55</v>
      </c>
      <c r="B70" s="39" t="s">
        <v>38</v>
      </c>
      <c r="C70" s="23" t="s">
        <v>6</v>
      </c>
      <c r="D70" s="33">
        <f>SUM(E70:I70)</f>
        <v>6379263.2000000002</v>
      </c>
      <c r="E70" s="34">
        <f>E71+E72</f>
        <v>6379263.2000000002</v>
      </c>
      <c r="F70" s="34">
        <v>0</v>
      </c>
      <c r="G70" s="34">
        <v>0</v>
      </c>
      <c r="H70" s="34">
        <v>0</v>
      </c>
      <c r="I70" s="34">
        <v>0</v>
      </c>
    </row>
    <row r="71" spans="1:10" s="1" customFormat="1" ht="16.05" customHeight="1" x14ac:dyDescent="0.25">
      <c r="A71" s="41"/>
      <c r="B71" s="41"/>
      <c r="C71" s="22" t="s">
        <v>25</v>
      </c>
      <c r="D71" s="33">
        <f t="shared" si="19"/>
        <v>191377.9</v>
      </c>
      <c r="E71" s="34">
        <f>E75</f>
        <v>191377.9</v>
      </c>
      <c r="F71" s="34">
        <v>0</v>
      </c>
      <c r="G71" s="34">
        <v>0</v>
      </c>
      <c r="H71" s="34">
        <v>0</v>
      </c>
      <c r="I71" s="34">
        <v>0</v>
      </c>
    </row>
    <row r="72" spans="1:10" s="1" customFormat="1" ht="16.05" customHeight="1" x14ac:dyDescent="0.25">
      <c r="A72" s="41"/>
      <c r="B72" s="41"/>
      <c r="C72" s="22" t="s">
        <v>20</v>
      </c>
      <c r="D72" s="33">
        <f t="shared" si="19"/>
        <v>6187885.2999999998</v>
      </c>
      <c r="E72" s="34">
        <f>E76</f>
        <v>6187885.2999999998</v>
      </c>
      <c r="F72" s="34">
        <v>0</v>
      </c>
      <c r="G72" s="34">
        <v>0</v>
      </c>
      <c r="H72" s="34">
        <v>0</v>
      </c>
      <c r="I72" s="34">
        <v>0</v>
      </c>
    </row>
    <row r="73" spans="1:10" s="1" customFormat="1" ht="68.400000000000006" customHeight="1" x14ac:dyDescent="0.25">
      <c r="A73" s="40"/>
      <c r="B73" s="40"/>
      <c r="C73" s="22" t="s">
        <v>19</v>
      </c>
      <c r="D73" s="33">
        <f t="shared" si="19"/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</row>
    <row r="74" spans="1:10" s="1" customFormat="1" ht="16.05" customHeight="1" x14ac:dyDescent="0.25">
      <c r="A74" s="39" t="s">
        <v>67</v>
      </c>
      <c r="B74" s="39" t="s">
        <v>54</v>
      </c>
      <c r="C74" s="23" t="s">
        <v>6</v>
      </c>
      <c r="D74" s="33">
        <f>SUM(E74:I74)</f>
        <v>6379263.2000000002</v>
      </c>
      <c r="E74" s="34">
        <f>E75+E76</f>
        <v>6379263.2000000002</v>
      </c>
      <c r="F74" s="34">
        <v>0</v>
      </c>
      <c r="G74" s="34">
        <v>0</v>
      </c>
      <c r="H74" s="34">
        <v>0</v>
      </c>
      <c r="I74" s="34">
        <v>0</v>
      </c>
    </row>
    <row r="75" spans="1:10" s="1" customFormat="1" ht="16.05" customHeight="1" x14ac:dyDescent="0.25">
      <c r="A75" s="41"/>
      <c r="B75" s="41"/>
      <c r="C75" s="22" t="s">
        <v>25</v>
      </c>
      <c r="D75" s="33">
        <f t="shared" ref="D75:D76" si="22">SUM(E75:I75)</f>
        <v>191377.9</v>
      </c>
      <c r="E75" s="34">
        <f>85121.75+106256.15</f>
        <v>191377.9</v>
      </c>
      <c r="F75" s="34">
        <v>0</v>
      </c>
      <c r="G75" s="34">
        <v>0</v>
      </c>
      <c r="H75" s="34">
        <v>0</v>
      </c>
      <c r="I75" s="34">
        <v>0</v>
      </c>
    </row>
    <row r="76" spans="1:10" s="1" customFormat="1" ht="48" customHeight="1" x14ac:dyDescent="0.25">
      <c r="A76" s="40"/>
      <c r="B76" s="40"/>
      <c r="C76" s="22" t="s">
        <v>20</v>
      </c>
      <c r="D76" s="33">
        <f t="shared" si="22"/>
        <v>6187885.2999999998</v>
      </c>
      <c r="E76" s="34">
        <f>2752252+3435633.3</f>
        <v>6187885.2999999998</v>
      </c>
      <c r="F76" s="34">
        <v>0</v>
      </c>
      <c r="G76" s="34">
        <v>0</v>
      </c>
      <c r="H76" s="34">
        <v>0</v>
      </c>
      <c r="I76" s="34">
        <v>0</v>
      </c>
    </row>
    <row r="77" spans="1:10" s="1" customFormat="1" ht="16.05" customHeight="1" x14ac:dyDescent="0.25">
      <c r="A77" s="39" t="s">
        <v>81</v>
      </c>
      <c r="B77" s="39" t="s">
        <v>82</v>
      </c>
      <c r="C77" s="23" t="s">
        <v>6</v>
      </c>
      <c r="D77" s="33">
        <f t="shared" ref="D77:D79" si="23">SUM(E77:J77)</f>
        <v>608750</v>
      </c>
      <c r="E77" s="33">
        <f t="shared" ref="E77" si="24">E78</f>
        <v>608750</v>
      </c>
      <c r="F77" s="34">
        <v>0</v>
      </c>
      <c r="G77" s="34">
        <v>0</v>
      </c>
      <c r="H77" s="34">
        <v>0</v>
      </c>
      <c r="I77" s="34">
        <v>0</v>
      </c>
      <c r="J77" s="16"/>
    </row>
    <row r="78" spans="1:10" s="1" customFormat="1" ht="16.05" customHeight="1" x14ac:dyDescent="0.25">
      <c r="A78" s="41"/>
      <c r="B78" s="41"/>
      <c r="C78" s="22" t="s">
        <v>23</v>
      </c>
      <c r="D78" s="33">
        <f t="shared" si="23"/>
        <v>608750</v>
      </c>
      <c r="E78" s="33">
        <f>E81</f>
        <v>608750</v>
      </c>
      <c r="F78" s="34">
        <v>0</v>
      </c>
      <c r="G78" s="34">
        <v>0</v>
      </c>
      <c r="H78" s="34">
        <v>0</v>
      </c>
      <c r="I78" s="34">
        <v>0</v>
      </c>
      <c r="J78" s="16"/>
    </row>
    <row r="79" spans="1:10" s="1" customFormat="1" ht="72" customHeight="1" x14ac:dyDescent="0.25">
      <c r="A79" s="40"/>
      <c r="B79" s="40"/>
      <c r="C79" s="22" t="s">
        <v>18</v>
      </c>
      <c r="D79" s="33">
        <f t="shared" si="23"/>
        <v>0</v>
      </c>
      <c r="E79" s="33">
        <v>0</v>
      </c>
      <c r="F79" s="34">
        <v>0</v>
      </c>
      <c r="G79" s="34">
        <v>0</v>
      </c>
      <c r="H79" s="34">
        <v>0</v>
      </c>
      <c r="I79" s="34">
        <v>0</v>
      </c>
      <c r="J79" s="16"/>
    </row>
    <row r="80" spans="1:10" s="1" customFormat="1" ht="16.05" customHeight="1" x14ac:dyDescent="0.25">
      <c r="A80" s="39" t="s">
        <v>83</v>
      </c>
      <c r="B80" s="39" t="s">
        <v>82</v>
      </c>
      <c r="C80" s="23" t="s">
        <v>6</v>
      </c>
      <c r="D80" s="33">
        <f t="shared" ref="D80:D82" si="25">SUM(E80:J80)</f>
        <v>608750</v>
      </c>
      <c r="E80" s="33">
        <f t="shared" ref="E80" si="26">E81</f>
        <v>608750</v>
      </c>
      <c r="F80" s="34">
        <v>0</v>
      </c>
      <c r="G80" s="34">
        <v>0</v>
      </c>
      <c r="H80" s="34">
        <v>0</v>
      </c>
      <c r="I80" s="34">
        <v>0</v>
      </c>
    </row>
    <row r="81" spans="1:14" s="1" customFormat="1" ht="16.05" customHeight="1" x14ac:dyDescent="0.25">
      <c r="A81" s="41"/>
      <c r="B81" s="41"/>
      <c r="C81" s="22" t="s">
        <v>23</v>
      </c>
      <c r="D81" s="33">
        <f t="shared" si="25"/>
        <v>608750</v>
      </c>
      <c r="E81" s="33">
        <f>8750+70000+530000</f>
        <v>608750</v>
      </c>
      <c r="F81" s="34">
        <v>0</v>
      </c>
      <c r="G81" s="34">
        <v>0</v>
      </c>
      <c r="H81" s="34">
        <v>0</v>
      </c>
      <c r="I81" s="34">
        <v>0</v>
      </c>
    </row>
    <row r="82" spans="1:14" s="1" customFormat="1" ht="103.2" customHeight="1" x14ac:dyDescent="0.25">
      <c r="A82" s="40"/>
      <c r="B82" s="40"/>
      <c r="C82" s="22" t="s">
        <v>18</v>
      </c>
      <c r="D82" s="33">
        <f t="shared" si="25"/>
        <v>0</v>
      </c>
      <c r="E82" s="33">
        <v>0</v>
      </c>
      <c r="F82" s="34">
        <v>0</v>
      </c>
      <c r="G82" s="34">
        <v>0</v>
      </c>
      <c r="H82" s="34">
        <v>0</v>
      </c>
      <c r="I82" s="34">
        <v>0</v>
      </c>
    </row>
    <row r="83" spans="1:14" s="1" customFormat="1" ht="16.05" customHeight="1" x14ac:dyDescent="0.25">
      <c r="A83" s="42" t="s">
        <v>16</v>
      </c>
      <c r="B83" s="45" t="s">
        <v>31</v>
      </c>
      <c r="C83" s="4" t="s">
        <v>8</v>
      </c>
      <c r="D83" s="32">
        <f>SUM(E83:I83)</f>
        <v>104634283.87</v>
      </c>
      <c r="E83" s="35">
        <f>E84+E87</f>
        <v>24680503.870000001</v>
      </c>
      <c r="F83" s="35">
        <f t="shared" ref="F83:I83" si="27">F84</f>
        <v>19091295</v>
      </c>
      <c r="G83" s="35">
        <f t="shared" si="27"/>
        <v>20287495</v>
      </c>
      <c r="H83" s="35">
        <f t="shared" si="27"/>
        <v>20287495</v>
      </c>
      <c r="I83" s="35">
        <f t="shared" si="27"/>
        <v>20287495</v>
      </c>
    </row>
    <row r="84" spans="1:14" s="1" customFormat="1" ht="16.05" customHeight="1" x14ac:dyDescent="0.25">
      <c r="A84" s="43"/>
      <c r="B84" s="46"/>
      <c r="C84" s="9" t="s">
        <v>23</v>
      </c>
      <c r="D84" s="33">
        <f>SUM(E84:I84)</f>
        <v>98267668</v>
      </c>
      <c r="E84" s="34">
        <f>E89+E93</f>
        <v>18313888</v>
      </c>
      <c r="F84" s="34">
        <f t="shared" ref="F84:I84" si="28">F89+F93</f>
        <v>19091295</v>
      </c>
      <c r="G84" s="34">
        <f t="shared" si="28"/>
        <v>20287495</v>
      </c>
      <c r="H84" s="34">
        <f t="shared" si="28"/>
        <v>20287495</v>
      </c>
      <c r="I84" s="34">
        <f t="shared" si="28"/>
        <v>20287495</v>
      </c>
    </row>
    <row r="85" spans="1:14" s="1" customFormat="1" ht="16.05" customHeight="1" x14ac:dyDescent="0.25">
      <c r="A85" s="43"/>
      <c r="B85" s="46"/>
      <c r="C85" s="9" t="s">
        <v>17</v>
      </c>
      <c r="D85" s="33">
        <f t="shared" ref="D85:D94" si="29">SUM(E85:I85)</f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</row>
    <row r="86" spans="1:14" s="1" customFormat="1" ht="16.05" customHeight="1" x14ac:dyDescent="0.25">
      <c r="A86" s="43"/>
      <c r="B86" s="46"/>
      <c r="C86" s="14" t="s">
        <v>25</v>
      </c>
      <c r="D86" s="33">
        <f t="shared" si="29"/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</row>
    <row r="87" spans="1:14" s="1" customFormat="1" ht="82.2" customHeight="1" x14ac:dyDescent="0.25">
      <c r="A87" s="44"/>
      <c r="B87" s="47"/>
      <c r="C87" s="13" t="s">
        <v>20</v>
      </c>
      <c r="D87" s="33">
        <f t="shared" si="29"/>
        <v>6366615.8700000001</v>
      </c>
      <c r="E87" s="34">
        <f>E99</f>
        <v>6366615.8700000001</v>
      </c>
      <c r="F87" s="34">
        <v>0</v>
      </c>
      <c r="G87" s="34">
        <v>0</v>
      </c>
      <c r="H87" s="34">
        <v>0</v>
      </c>
      <c r="I87" s="34">
        <v>0</v>
      </c>
    </row>
    <row r="88" spans="1:14" s="1" customFormat="1" ht="16.05" customHeight="1" x14ac:dyDescent="0.25">
      <c r="A88" s="48" t="s">
        <v>49</v>
      </c>
      <c r="B88" s="48" t="s">
        <v>93</v>
      </c>
      <c r="C88" s="23" t="s">
        <v>8</v>
      </c>
      <c r="D88" s="33">
        <f t="shared" si="29"/>
        <v>98152668</v>
      </c>
      <c r="E88" s="34">
        <f>E89</f>
        <v>18198888</v>
      </c>
      <c r="F88" s="34">
        <f t="shared" ref="F88:I88" si="30">F89</f>
        <v>19091295</v>
      </c>
      <c r="G88" s="34">
        <f t="shared" si="30"/>
        <v>20287495</v>
      </c>
      <c r="H88" s="34">
        <f t="shared" si="30"/>
        <v>20287495</v>
      </c>
      <c r="I88" s="34">
        <f t="shared" si="30"/>
        <v>20287495</v>
      </c>
      <c r="K88" s="24"/>
      <c r="L88" s="24"/>
    </row>
    <row r="89" spans="1:14" s="1" customFormat="1" ht="27.6" customHeight="1" x14ac:dyDescent="0.25">
      <c r="A89" s="48"/>
      <c r="B89" s="48"/>
      <c r="C89" s="22" t="s">
        <v>23</v>
      </c>
      <c r="D89" s="33">
        <f t="shared" si="29"/>
        <v>98152668</v>
      </c>
      <c r="E89" s="34">
        <f>E91</f>
        <v>18198888</v>
      </c>
      <c r="F89" s="34">
        <f t="shared" ref="F89:I89" si="31">F91</f>
        <v>19091295</v>
      </c>
      <c r="G89" s="34">
        <f t="shared" si="31"/>
        <v>20287495</v>
      </c>
      <c r="H89" s="34">
        <f t="shared" si="31"/>
        <v>20287495</v>
      </c>
      <c r="I89" s="34">
        <f t="shared" si="31"/>
        <v>20287495</v>
      </c>
      <c r="K89" s="24"/>
      <c r="L89" s="24"/>
    </row>
    <row r="90" spans="1:14" s="1" customFormat="1" ht="16.05" customHeight="1" x14ac:dyDescent="0.25">
      <c r="A90" s="48" t="s">
        <v>50</v>
      </c>
      <c r="B90" s="48" t="s">
        <v>35</v>
      </c>
      <c r="C90" s="23" t="s">
        <v>8</v>
      </c>
      <c r="D90" s="33">
        <f t="shared" si="29"/>
        <v>98152668</v>
      </c>
      <c r="E90" s="34">
        <f>E91</f>
        <v>18198888</v>
      </c>
      <c r="F90" s="34">
        <f t="shared" ref="F90:I90" si="32">F91</f>
        <v>19091295</v>
      </c>
      <c r="G90" s="34">
        <f t="shared" si="32"/>
        <v>20287495</v>
      </c>
      <c r="H90" s="34">
        <f t="shared" si="32"/>
        <v>20287495</v>
      </c>
      <c r="I90" s="34">
        <f t="shared" si="32"/>
        <v>20287495</v>
      </c>
      <c r="K90" s="24"/>
      <c r="L90" s="24"/>
    </row>
    <row r="91" spans="1:14" s="1" customFormat="1" ht="70.2" customHeight="1" x14ac:dyDescent="0.25">
      <c r="A91" s="48"/>
      <c r="B91" s="48"/>
      <c r="C91" s="22" t="s">
        <v>23</v>
      </c>
      <c r="D91" s="33">
        <f t="shared" si="29"/>
        <v>98152668</v>
      </c>
      <c r="E91" s="34">
        <v>18198888</v>
      </c>
      <c r="F91" s="34">
        <v>19091295</v>
      </c>
      <c r="G91" s="34">
        <v>20287495</v>
      </c>
      <c r="H91" s="34">
        <v>20287495</v>
      </c>
      <c r="I91" s="34">
        <v>20287495</v>
      </c>
      <c r="K91" s="24"/>
      <c r="L91" s="24"/>
    </row>
    <row r="92" spans="1:14" s="1" customFormat="1" ht="16.05" customHeight="1" x14ac:dyDescent="0.25">
      <c r="A92" s="48" t="s">
        <v>9</v>
      </c>
      <c r="B92" s="48" t="s">
        <v>93</v>
      </c>
      <c r="C92" s="23" t="s">
        <v>8</v>
      </c>
      <c r="D92" s="33">
        <f t="shared" si="29"/>
        <v>115000</v>
      </c>
      <c r="E92" s="34">
        <f>E93</f>
        <v>115000</v>
      </c>
      <c r="F92" s="34">
        <v>0</v>
      </c>
      <c r="G92" s="34">
        <v>0</v>
      </c>
      <c r="H92" s="34">
        <v>0</v>
      </c>
      <c r="I92" s="34">
        <v>0</v>
      </c>
      <c r="K92" s="24"/>
      <c r="L92" s="24"/>
    </row>
    <row r="93" spans="1:14" s="1" customFormat="1" ht="25.2" customHeight="1" x14ac:dyDescent="0.25">
      <c r="A93" s="48"/>
      <c r="B93" s="48"/>
      <c r="C93" s="22" t="s">
        <v>23</v>
      </c>
      <c r="D93" s="33">
        <f t="shared" si="29"/>
        <v>115000</v>
      </c>
      <c r="E93" s="34">
        <f>E95</f>
        <v>115000</v>
      </c>
      <c r="F93" s="34">
        <v>0</v>
      </c>
      <c r="G93" s="34">
        <v>0</v>
      </c>
      <c r="H93" s="34">
        <v>0</v>
      </c>
      <c r="I93" s="34">
        <v>0</v>
      </c>
    </row>
    <row r="94" spans="1:14" s="1" customFormat="1" ht="16.05" customHeight="1" x14ac:dyDescent="0.25">
      <c r="A94" s="48" t="s">
        <v>68</v>
      </c>
      <c r="B94" s="48" t="s">
        <v>93</v>
      </c>
      <c r="C94" s="23" t="s">
        <v>8</v>
      </c>
      <c r="D94" s="33">
        <f t="shared" si="29"/>
        <v>115000</v>
      </c>
      <c r="E94" s="34">
        <f>E95</f>
        <v>115000</v>
      </c>
      <c r="F94" s="34">
        <v>0</v>
      </c>
      <c r="G94" s="34">
        <v>0</v>
      </c>
      <c r="H94" s="34">
        <v>0</v>
      </c>
      <c r="I94" s="34">
        <v>0</v>
      </c>
    </row>
    <row r="95" spans="1:14" s="1" customFormat="1" ht="42" customHeight="1" x14ac:dyDescent="0.25">
      <c r="A95" s="48"/>
      <c r="B95" s="48"/>
      <c r="C95" s="22" t="s">
        <v>23</v>
      </c>
      <c r="D95" s="33">
        <f>SUM(E95:I95)</f>
        <v>115000</v>
      </c>
      <c r="E95" s="34">
        <v>115000</v>
      </c>
      <c r="F95" s="34">
        <v>0</v>
      </c>
      <c r="G95" s="34">
        <v>0</v>
      </c>
      <c r="H95" s="34">
        <v>0</v>
      </c>
      <c r="I95" s="34">
        <v>0</v>
      </c>
    </row>
    <row r="96" spans="1:14" s="1" customFormat="1" ht="16.05" customHeight="1" x14ac:dyDescent="0.25">
      <c r="A96" s="39" t="s">
        <v>70</v>
      </c>
      <c r="B96" s="39" t="s">
        <v>93</v>
      </c>
      <c r="C96" s="23" t="s">
        <v>8</v>
      </c>
      <c r="D96" s="33">
        <f>SUM(E96:I96)</f>
        <v>6366615.8700000001</v>
      </c>
      <c r="E96" s="33">
        <f t="shared" ref="E96:I96" si="33">E97+E98+E99+E100</f>
        <v>6366615.8700000001</v>
      </c>
      <c r="F96" s="33">
        <f t="shared" si="33"/>
        <v>0</v>
      </c>
      <c r="G96" s="33">
        <f t="shared" si="33"/>
        <v>0</v>
      </c>
      <c r="H96" s="33">
        <f t="shared" si="33"/>
        <v>0</v>
      </c>
      <c r="I96" s="33">
        <f t="shared" si="33"/>
        <v>0</v>
      </c>
      <c r="J96" s="16"/>
      <c r="K96" s="16"/>
      <c r="L96" s="16"/>
      <c r="M96" s="16"/>
      <c r="N96" s="16"/>
    </row>
    <row r="97" spans="1:14" s="1" customFormat="1" ht="16.05" customHeight="1" x14ac:dyDescent="0.25">
      <c r="A97" s="41"/>
      <c r="B97" s="41"/>
      <c r="C97" s="22" t="s">
        <v>23</v>
      </c>
      <c r="D97" s="33">
        <f t="shared" ref="D97" si="34">SUM(E97:I97)</f>
        <v>0</v>
      </c>
      <c r="E97" s="33">
        <f t="shared" ref="E97" si="35">SUM(F97:J97)</f>
        <v>0</v>
      </c>
      <c r="F97" s="33">
        <f t="shared" ref="F97" si="36">SUM(G97:K97)</f>
        <v>0</v>
      </c>
      <c r="G97" s="33">
        <f t="shared" ref="G97" si="37">SUM(H97:L97)</f>
        <v>0</v>
      </c>
      <c r="H97" s="33">
        <f t="shared" ref="H97" si="38">SUM(I97:M97)</f>
        <v>0</v>
      </c>
      <c r="I97" s="33">
        <f t="shared" ref="I97" si="39">SUM(J97:N97)</f>
        <v>0</v>
      </c>
      <c r="J97" s="16"/>
      <c r="K97" s="16"/>
      <c r="L97" s="16"/>
      <c r="M97" s="16"/>
      <c r="N97" s="16"/>
    </row>
    <row r="98" spans="1:14" s="1" customFormat="1" ht="16.05" customHeight="1" x14ac:dyDescent="0.25">
      <c r="A98" s="41"/>
      <c r="B98" s="41"/>
      <c r="C98" s="22" t="s">
        <v>25</v>
      </c>
      <c r="D98" s="33">
        <f>D102</f>
        <v>0</v>
      </c>
      <c r="E98" s="33">
        <f t="shared" ref="E98:I98" si="40">E102</f>
        <v>0</v>
      </c>
      <c r="F98" s="33">
        <f t="shared" si="40"/>
        <v>0</v>
      </c>
      <c r="G98" s="33">
        <f t="shared" si="40"/>
        <v>0</v>
      </c>
      <c r="H98" s="33">
        <f t="shared" si="40"/>
        <v>0</v>
      </c>
      <c r="I98" s="33">
        <f t="shared" si="40"/>
        <v>0</v>
      </c>
      <c r="J98" s="16"/>
      <c r="K98" s="16"/>
      <c r="L98" s="16"/>
      <c r="M98" s="16"/>
      <c r="N98" s="16"/>
    </row>
    <row r="99" spans="1:14" s="1" customFormat="1" ht="12.6" customHeight="1" x14ac:dyDescent="0.25">
      <c r="A99" s="41"/>
      <c r="B99" s="41"/>
      <c r="C99" s="21" t="s">
        <v>21</v>
      </c>
      <c r="D99" s="33">
        <f>D103</f>
        <v>6366615.8700000001</v>
      </c>
      <c r="E99" s="33">
        <f>E103</f>
        <v>6366615.8700000001</v>
      </c>
      <c r="F99" s="33">
        <f t="shared" ref="F99:I99" si="41">F103</f>
        <v>0</v>
      </c>
      <c r="G99" s="33">
        <f t="shared" si="41"/>
        <v>0</v>
      </c>
      <c r="H99" s="33">
        <f t="shared" si="41"/>
        <v>0</v>
      </c>
      <c r="I99" s="33">
        <f t="shared" si="41"/>
        <v>0</v>
      </c>
      <c r="J99" s="16"/>
      <c r="K99" s="16"/>
      <c r="L99" s="16"/>
      <c r="M99" s="16"/>
      <c r="N99" s="16"/>
    </row>
    <row r="100" spans="1:14" s="1" customFormat="1" ht="15.6" hidden="1" customHeight="1" x14ac:dyDescent="0.25">
      <c r="A100" s="40"/>
      <c r="B100" s="40"/>
      <c r="C100" s="21" t="s">
        <v>17</v>
      </c>
      <c r="D100" s="34">
        <v>0</v>
      </c>
      <c r="E100" s="34">
        <v>0</v>
      </c>
      <c r="F100" s="36">
        <v>0</v>
      </c>
      <c r="G100" s="36">
        <v>0</v>
      </c>
      <c r="H100" s="36">
        <v>0</v>
      </c>
      <c r="I100" s="36">
        <v>0</v>
      </c>
      <c r="J100" s="16"/>
      <c r="K100" s="16"/>
      <c r="L100" s="16"/>
      <c r="M100" s="16"/>
      <c r="N100" s="16"/>
    </row>
    <row r="101" spans="1:14" s="1" customFormat="1" ht="16.05" customHeight="1" x14ac:dyDescent="0.25">
      <c r="A101" s="39" t="s">
        <v>88</v>
      </c>
      <c r="B101" s="39" t="s">
        <v>93</v>
      </c>
      <c r="C101" s="23" t="s">
        <v>8</v>
      </c>
      <c r="D101" s="33">
        <f>SUM(E101:I101)</f>
        <v>6366615.8700000001</v>
      </c>
      <c r="E101" s="33">
        <f>E102+E103</f>
        <v>6366615.8700000001</v>
      </c>
      <c r="F101" s="33">
        <f t="shared" ref="F101:I101" si="42">F102+F103</f>
        <v>0</v>
      </c>
      <c r="G101" s="33">
        <f t="shared" si="42"/>
        <v>0</v>
      </c>
      <c r="H101" s="33">
        <f t="shared" si="42"/>
        <v>0</v>
      </c>
      <c r="I101" s="33">
        <f t="shared" si="42"/>
        <v>0</v>
      </c>
      <c r="J101" s="16"/>
      <c r="K101" s="16"/>
      <c r="L101" s="16"/>
      <c r="M101" s="16"/>
      <c r="N101" s="16"/>
    </row>
    <row r="102" spans="1:14" s="1" customFormat="1" ht="16.05" customHeight="1" x14ac:dyDescent="0.25">
      <c r="A102" s="41"/>
      <c r="B102" s="41"/>
      <c r="C102" s="22" t="s">
        <v>25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16"/>
      <c r="K102" s="16"/>
      <c r="L102" s="16"/>
      <c r="M102" s="16"/>
      <c r="N102" s="16"/>
    </row>
    <row r="103" spans="1:14" s="1" customFormat="1" ht="75" customHeight="1" x14ac:dyDescent="0.25">
      <c r="A103" s="40"/>
      <c r="B103" s="40"/>
      <c r="C103" s="21" t="s">
        <v>20</v>
      </c>
      <c r="D103" s="33">
        <f>SUM(E103:I103)</f>
        <v>6366615.8700000001</v>
      </c>
      <c r="E103" s="33">
        <v>6366615.8700000001</v>
      </c>
      <c r="F103" s="33">
        <v>0</v>
      </c>
      <c r="G103" s="33">
        <v>0</v>
      </c>
      <c r="H103" s="33">
        <v>0</v>
      </c>
      <c r="I103" s="33">
        <v>0</v>
      </c>
      <c r="J103" s="16"/>
      <c r="K103" s="16"/>
      <c r="L103" s="16"/>
      <c r="M103" s="16"/>
      <c r="N103" s="16"/>
    </row>
    <row r="104" spans="1:14" s="1" customFormat="1" ht="16.05" customHeight="1" x14ac:dyDescent="0.25">
      <c r="A104" s="43" t="s">
        <v>10</v>
      </c>
      <c r="B104" s="39" t="s">
        <v>28</v>
      </c>
      <c r="C104" s="4" t="s">
        <v>8</v>
      </c>
      <c r="D104" s="32">
        <f>SUM(E104:I104)</f>
        <v>83007261.030000001</v>
      </c>
      <c r="E104" s="32">
        <f>E105+E106+E107</f>
        <v>15408879.029999999</v>
      </c>
      <c r="F104" s="32">
        <f t="shared" ref="F104:I104" si="43">F105+F106+F107</f>
        <v>15972534</v>
      </c>
      <c r="G104" s="32">
        <f t="shared" si="43"/>
        <v>17208616</v>
      </c>
      <c r="H104" s="32">
        <f t="shared" si="43"/>
        <v>17208616</v>
      </c>
      <c r="I104" s="32">
        <f t="shared" si="43"/>
        <v>17208616</v>
      </c>
    </row>
    <row r="105" spans="1:14" s="1" customFormat="1" ht="16.05" customHeight="1" x14ac:dyDescent="0.25">
      <c r="A105" s="43"/>
      <c r="B105" s="41"/>
      <c r="C105" s="9" t="s">
        <v>23</v>
      </c>
      <c r="D105" s="33">
        <f>SUM(E105:I105)</f>
        <v>82141256</v>
      </c>
      <c r="E105" s="33">
        <f>E110+E114</f>
        <v>15235678</v>
      </c>
      <c r="F105" s="33">
        <f>F110+F114</f>
        <v>15799333</v>
      </c>
      <c r="G105" s="33">
        <f>G110+G114</f>
        <v>17035415</v>
      </c>
      <c r="H105" s="33">
        <f>H110+H114</f>
        <v>17035415</v>
      </c>
      <c r="I105" s="33">
        <f>I110+I114</f>
        <v>17035415</v>
      </c>
    </row>
    <row r="106" spans="1:14" s="1" customFormat="1" ht="16.05" customHeight="1" x14ac:dyDescent="0.25">
      <c r="A106" s="43"/>
      <c r="B106" s="41"/>
      <c r="C106" s="15" t="s">
        <v>25</v>
      </c>
      <c r="D106" s="33">
        <f t="shared" ref="D106:D131" si="44">SUM(E106:I106)</f>
        <v>25980.03</v>
      </c>
      <c r="E106" s="33">
        <f t="shared" ref="E106:I106" si="45">E115</f>
        <v>5196.03</v>
      </c>
      <c r="F106" s="33">
        <f t="shared" si="45"/>
        <v>5196</v>
      </c>
      <c r="G106" s="33">
        <f t="shared" si="45"/>
        <v>5196</v>
      </c>
      <c r="H106" s="33">
        <f t="shared" si="45"/>
        <v>5196</v>
      </c>
      <c r="I106" s="33">
        <f t="shared" si="45"/>
        <v>5196</v>
      </c>
    </row>
    <row r="107" spans="1:14" s="1" customFormat="1" ht="16.05" customHeight="1" x14ac:dyDescent="0.25">
      <c r="A107" s="43"/>
      <c r="B107" s="41"/>
      <c r="C107" s="8" t="s">
        <v>21</v>
      </c>
      <c r="D107" s="33">
        <f t="shared" si="44"/>
        <v>840025</v>
      </c>
      <c r="E107" s="33">
        <f>E116</f>
        <v>168005</v>
      </c>
      <c r="F107" s="33">
        <f>F116</f>
        <v>168005</v>
      </c>
      <c r="G107" s="33">
        <f>G116</f>
        <v>168005</v>
      </c>
      <c r="H107" s="33">
        <f>H116</f>
        <v>168005</v>
      </c>
      <c r="I107" s="33">
        <f>I116</f>
        <v>168005</v>
      </c>
    </row>
    <row r="108" spans="1:14" s="1" customFormat="1" ht="79.8" customHeight="1" x14ac:dyDescent="0.25">
      <c r="A108" s="44"/>
      <c r="B108" s="40"/>
      <c r="C108" s="8" t="s">
        <v>17</v>
      </c>
      <c r="D108" s="33">
        <f t="shared" si="44"/>
        <v>0</v>
      </c>
      <c r="E108" s="33">
        <f t="shared" ref="E108:I108" si="46">E117</f>
        <v>0</v>
      </c>
      <c r="F108" s="33">
        <f t="shared" si="46"/>
        <v>0</v>
      </c>
      <c r="G108" s="33">
        <f t="shared" si="46"/>
        <v>0</v>
      </c>
      <c r="H108" s="33">
        <f t="shared" si="46"/>
        <v>0</v>
      </c>
      <c r="I108" s="33">
        <f t="shared" si="46"/>
        <v>0</v>
      </c>
    </row>
    <row r="109" spans="1:14" s="1" customFormat="1" ht="16.05" customHeight="1" x14ac:dyDescent="0.25">
      <c r="A109" s="56" t="s">
        <v>11</v>
      </c>
      <c r="B109" s="39" t="s">
        <v>94</v>
      </c>
      <c r="C109" s="21" t="s">
        <v>8</v>
      </c>
      <c r="D109" s="33">
        <f t="shared" si="44"/>
        <v>81649056</v>
      </c>
      <c r="E109" s="34">
        <f>E110</f>
        <v>14743478</v>
      </c>
      <c r="F109" s="34">
        <f t="shared" ref="F109:I109" si="47">F110</f>
        <v>15799333</v>
      </c>
      <c r="G109" s="34">
        <f t="shared" si="47"/>
        <v>17035415</v>
      </c>
      <c r="H109" s="34">
        <f t="shared" si="47"/>
        <v>17035415</v>
      </c>
      <c r="I109" s="34">
        <f t="shared" si="47"/>
        <v>17035415</v>
      </c>
      <c r="J109" s="11"/>
      <c r="K109" s="11"/>
      <c r="L109" s="11"/>
      <c r="M109" s="11"/>
    </row>
    <row r="110" spans="1:14" s="1" customFormat="1" ht="22.8" customHeight="1" x14ac:dyDescent="0.25">
      <c r="A110" s="57"/>
      <c r="B110" s="40"/>
      <c r="C110" s="22" t="s">
        <v>23</v>
      </c>
      <c r="D110" s="33">
        <f t="shared" si="44"/>
        <v>81649056</v>
      </c>
      <c r="E110" s="34">
        <f>E112</f>
        <v>14743478</v>
      </c>
      <c r="F110" s="34">
        <f t="shared" ref="F110:I110" si="48">F112</f>
        <v>15799333</v>
      </c>
      <c r="G110" s="34">
        <f t="shared" si="48"/>
        <v>17035415</v>
      </c>
      <c r="H110" s="34">
        <f t="shared" si="48"/>
        <v>17035415</v>
      </c>
      <c r="I110" s="34">
        <f t="shared" si="48"/>
        <v>17035415</v>
      </c>
      <c r="J110" s="12"/>
      <c r="K110" s="12"/>
      <c r="L110" s="12"/>
      <c r="M110" s="11"/>
    </row>
    <row r="111" spans="1:14" s="1" customFormat="1" ht="16.05" customHeight="1" x14ac:dyDescent="0.25">
      <c r="A111" s="39" t="s">
        <v>51</v>
      </c>
      <c r="B111" s="39" t="s">
        <v>94</v>
      </c>
      <c r="C111" s="23" t="s">
        <v>8</v>
      </c>
      <c r="D111" s="33">
        <f t="shared" si="44"/>
        <v>81649056</v>
      </c>
      <c r="E111" s="34">
        <f>E112</f>
        <v>14743478</v>
      </c>
      <c r="F111" s="34">
        <f t="shared" ref="F111:I111" si="49">F112</f>
        <v>15799333</v>
      </c>
      <c r="G111" s="34">
        <f t="shared" si="49"/>
        <v>17035415</v>
      </c>
      <c r="H111" s="34">
        <f t="shared" si="49"/>
        <v>17035415</v>
      </c>
      <c r="I111" s="34">
        <f t="shared" si="49"/>
        <v>17035415</v>
      </c>
      <c r="J111" s="11"/>
      <c r="K111" s="11"/>
      <c r="L111" s="11"/>
      <c r="M111" s="11"/>
    </row>
    <row r="112" spans="1:14" s="1" customFormat="1" ht="42.6" customHeight="1" x14ac:dyDescent="0.25">
      <c r="A112" s="40"/>
      <c r="B112" s="40"/>
      <c r="C112" s="22" t="s">
        <v>23</v>
      </c>
      <c r="D112" s="33">
        <f t="shared" si="44"/>
        <v>81649056</v>
      </c>
      <c r="E112" s="34">
        <v>14743478</v>
      </c>
      <c r="F112" s="34">
        <v>15799333</v>
      </c>
      <c r="G112" s="34">
        <v>17035415</v>
      </c>
      <c r="H112" s="34">
        <v>17035415</v>
      </c>
      <c r="I112" s="34">
        <v>17035415</v>
      </c>
      <c r="J112" s="11"/>
      <c r="K112" s="11"/>
      <c r="L112" s="11"/>
      <c r="M112" s="11"/>
    </row>
    <row r="113" spans="1:9" s="1" customFormat="1" ht="16.05" customHeight="1" x14ac:dyDescent="0.25">
      <c r="A113" s="39" t="s">
        <v>12</v>
      </c>
      <c r="B113" s="39" t="s">
        <v>94</v>
      </c>
      <c r="C113" s="23" t="s">
        <v>8</v>
      </c>
      <c r="D113" s="33">
        <f>SUM(E113:I113)</f>
        <v>1358205.03</v>
      </c>
      <c r="E113" s="33">
        <f>E114+E116+E115+E117</f>
        <v>665401.03</v>
      </c>
      <c r="F113" s="33">
        <f t="shared" ref="F113:I113" si="50">F114+F116+F115+F117</f>
        <v>173201</v>
      </c>
      <c r="G113" s="33">
        <f t="shared" si="50"/>
        <v>173201</v>
      </c>
      <c r="H113" s="33">
        <f t="shared" si="50"/>
        <v>173201</v>
      </c>
      <c r="I113" s="33">
        <f t="shared" si="50"/>
        <v>173201</v>
      </c>
    </row>
    <row r="114" spans="1:9" s="1" customFormat="1" ht="16.05" customHeight="1" x14ac:dyDescent="0.25">
      <c r="A114" s="41"/>
      <c r="B114" s="41"/>
      <c r="C114" s="22" t="s">
        <v>23</v>
      </c>
      <c r="D114" s="33">
        <f t="shared" si="44"/>
        <v>492200</v>
      </c>
      <c r="E114" s="33">
        <f>E119</f>
        <v>492200</v>
      </c>
      <c r="F114" s="33">
        <f t="shared" ref="F114:I114" si="51">F119</f>
        <v>0</v>
      </c>
      <c r="G114" s="33">
        <f t="shared" si="51"/>
        <v>0</v>
      </c>
      <c r="H114" s="33">
        <f t="shared" si="51"/>
        <v>0</v>
      </c>
      <c r="I114" s="33">
        <f t="shared" si="51"/>
        <v>0</v>
      </c>
    </row>
    <row r="115" spans="1:9" s="1" customFormat="1" ht="16.05" customHeight="1" x14ac:dyDescent="0.25">
      <c r="A115" s="41"/>
      <c r="B115" s="41"/>
      <c r="C115" s="22" t="s">
        <v>25</v>
      </c>
      <c r="D115" s="33">
        <f t="shared" si="44"/>
        <v>25980.03</v>
      </c>
      <c r="E115" s="33">
        <f t="shared" ref="E115:I117" si="52">E120</f>
        <v>5196.03</v>
      </c>
      <c r="F115" s="33">
        <f t="shared" si="52"/>
        <v>5196</v>
      </c>
      <c r="G115" s="33">
        <f t="shared" si="52"/>
        <v>5196</v>
      </c>
      <c r="H115" s="33">
        <f t="shared" si="52"/>
        <v>5196</v>
      </c>
      <c r="I115" s="33">
        <f t="shared" si="52"/>
        <v>5196</v>
      </c>
    </row>
    <row r="116" spans="1:9" s="1" customFormat="1" ht="16.05" customHeight="1" x14ac:dyDescent="0.25">
      <c r="A116" s="41"/>
      <c r="B116" s="41"/>
      <c r="C116" s="21" t="s">
        <v>21</v>
      </c>
      <c r="D116" s="33">
        <f t="shared" si="44"/>
        <v>840025</v>
      </c>
      <c r="E116" s="33">
        <f t="shared" si="52"/>
        <v>168005</v>
      </c>
      <c r="F116" s="33">
        <f t="shared" si="52"/>
        <v>168005</v>
      </c>
      <c r="G116" s="33">
        <f t="shared" si="52"/>
        <v>168005</v>
      </c>
      <c r="H116" s="33">
        <f t="shared" si="52"/>
        <v>168005</v>
      </c>
      <c r="I116" s="33">
        <f t="shared" si="52"/>
        <v>168005</v>
      </c>
    </row>
    <row r="117" spans="1:9" s="1" customFormat="1" ht="16.05" customHeight="1" x14ac:dyDescent="0.25">
      <c r="A117" s="40"/>
      <c r="B117" s="40"/>
      <c r="C117" s="21" t="s">
        <v>17</v>
      </c>
      <c r="D117" s="33">
        <f t="shared" si="44"/>
        <v>0</v>
      </c>
      <c r="E117" s="33">
        <f t="shared" si="52"/>
        <v>0</v>
      </c>
      <c r="F117" s="33">
        <f t="shared" si="52"/>
        <v>0</v>
      </c>
      <c r="G117" s="33">
        <f t="shared" si="52"/>
        <v>0</v>
      </c>
      <c r="H117" s="33">
        <f t="shared" si="52"/>
        <v>0</v>
      </c>
      <c r="I117" s="33">
        <f t="shared" si="52"/>
        <v>0</v>
      </c>
    </row>
    <row r="118" spans="1:9" s="1" customFormat="1" ht="16.05" customHeight="1" x14ac:dyDescent="0.25">
      <c r="A118" s="39" t="s">
        <v>24</v>
      </c>
      <c r="B118" s="39" t="s">
        <v>94</v>
      </c>
      <c r="C118" s="23" t="s">
        <v>8</v>
      </c>
      <c r="D118" s="33">
        <f t="shared" si="44"/>
        <v>1358205.03</v>
      </c>
      <c r="E118" s="33">
        <f>E119+E120+E121+E122</f>
        <v>665401.03</v>
      </c>
      <c r="F118" s="33">
        <f t="shared" ref="F118:I118" si="53">F119+F120+F121+F122</f>
        <v>173201</v>
      </c>
      <c r="G118" s="33">
        <f t="shared" si="53"/>
        <v>173201</v>
      </c>
      <c r="H118" s="33">
        <f t="shared" si="53"/>
        <v>173201</v>
      </c>
      <c r="I118" s="33">
        <f t="shared" si="53"/>
        <v>173201</v>
      </c>
    </row>
    <row r="119" spans="1:9" s="1" customFormat="1" ht="16.05" customHeight="1" x14ac:dyDescent="0.25">
      <c r="A119" s="41"/>
      <c r="B119" s="41"/>
      <c r="C119" s="22" t="s">
        <v>23</v>
      </c>
      <c r="D119" s="33">
        <f t="shared" si="44"/>
        <v>492200</v>
      </c>
      <c r="E119" s="34">
        <f>E129+E131</f>
        <v>492200</v>
      </c>
      <c r="F119" s="34">
        <f t="shared" ref="F119:I119" si="54">F129+F131</f>
        <v>0</v>
      </c>
      <c r="G119" s="34">
        <f t="shared" si="54"/>
        <v>0</v>
      </c>
      <c r="H119" s="34">
        <f t="shared" si="54"/>
        <v>0</v>
      </c>
      <c r="I119" s="34">
        <f t="shared" si="54"/>
        <v>0</v>
      </c>
    </row>
    <row r="120" spans="1:9" s="1" customFormat="1" ht="16.05" customHeight="1" x14ac:dyDescent="0.25">
      <c r="A120" s="41"/>
      <c r="B120" s="41"/>
      <c r="C120" s="22" t="s">
        <v>25</v>
      </c>
      <c r="D120" s="33">
        <f t="shared" si="44"/>
        <v>25980.03</v>
      </c>
      <c r="E120" s="34">
        <f>E125</f>
        <v>5196.03</v>
      </c>
      <c r="F120" s="34">
        <f t="shared" ref="F120:I121" si="55">F125</f>
        <v>5196</v>
      </c>
      <c r="G120" s="34">
        <f t="shared" si="55"/>
        <v>5196</v>
      </c>
      <c r="H120" s="34">
        <f t="shared" si="55"/>
        <v>5196</v>
      </c>
      <c r="I120" s="34">
        <f t="shared" si="55"/>
        <v>5196</v>
      </c>
    </row>
    <row r="121" spans="1:9" s="1" customFormat="1" ht="16.05" customHeight="1" x14ac:dyDescent="0.25">
      <c r="A121" s="41"/>
      <c r="B121" s="41"/>
      <c r="C121" s="21" t="s">
        <v>21</v>
      </c>
      <c r="D121" s="33">
        <f t="shared" si="44"/>
        <v>840025</v>
      </c>
      <c r="E121" s="34">
        <f>E126</f>
        <v>168005</v>
      </c>
      <c r="F121" s="34">
        <f t="shared" si="55"/>
        <v>168005</v>
      </c>
      <c r="G121" s="34">
        <f t="shared" si="55"/>
        <v>168005</v>
      </c>
      <c r="H121" s="34">
        <f t="shared" si="55"/>
        <v>168005</v>
      </c>
      <c r="I121" s="34">
        <f t="shared" si="55"/>
        <v>168005</v>
      </c>
    </row>
    <row r="122" spans="1:9" s="1" customFormat="1" ht="16.05" customHeight="1" x14ac:dyDescent="0.25">
      <c r="A122" s="40"/>
      <c r="B122" s="40"/>
      <c r="C122" s="21" t="s">
        <v>17</v>
      </c>
      <c r="D122" s="33">
        <f t="shared" si="44"/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</row>
    <row r="123" spans="1:9" s="1" customFormat="1" ht="16.05" customHeight="1" x14ac:dyDescent="0.25">
      <c r="A123" s="39" t="s">
        <v>22</v>
      </c>
      <c r="B123" s="39" t="s">
        <v>94</v>
      </c>
      <c r="C123" s="23" t="s">
        <v>8</v>
      </c>
      <c r="D123" s="33">
        <f t="shared" si="44"/>
        <v>866005.03</v>
      </c>
      <c r="E123" s="33">
        <f>E124+E126+E125+E127</f>
        <v>173201.03</v>
      </c>
      <c r="F123" s="33">
        <f t="shared" ref="F123:I123" si="56">F124+F126+F125+F127</f>
        <v>173201</v>
      </c>
      <c r="G123" s="33">
        <f t="shared" si="56"/>
        <v>173201</v>
      </c>
      <c r="H123" s="33">
        <f t="shared" si="56"/>
        <v>173201</v>
      </c>
      <c r="I123" s="33">
        <f t="shared" si="56"/>
        <v>173201</v>
      </c>
    </row>
    <row r="124" spans="1:9" s="1" customFormat="1" ht="16.05" customHeight="1" x14ac:dyDescent="0.25">
      <c r="A124" s="41"/>
      <c r="B124" s="41"/>
      <c r="C124" s="22" t="s">
        <v>23</v>
      </c>
      <c r="D124" s="33">
        <f t="shared" si="44"/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</row>
    <row r="125" spans="1:9" s="1" customFormat="1" ht="16.05" customHeight="1" x14ac:dyDescent="0.25">
      <c r="A125" s="41"/>
      <c r="B125" s="41"/>
      <c r="C125" s="22" t="s">
        <v>25</v>
      </c>
      <c r="D125" s="33">
        <f t="shared" si="44"/>
        <v>25980.03</v>
      </c>
      <c r="E125" s="34">
        <v>5196.03</v>
      </c>
      <c r="F125" s="34">
        <v>5196</v>
      </c>
      <c r="G125" s="34">
        <v>5196</v>
      </c>
      <c r="H125" s="34">
        <v>5196</v>
      </c>
      <c r="I125" s="34">
        <v>5196</v>
      </c>
    </row>
    <row r="126" spans="1:9" s="1" customFormat="1" ht="16.05" customHeight="1" x14ac:dyDescent="0.25">
      <c r="A126" s="41"/>
      <c r="B126" s="41"/>
      <c r="C126" s="21" t="s">
        <v>21</v>
      </c>
      <c r="D126" s="33">
        <f t="shared" si="44"/>
        <v>840025</v>
      </c>
      <c r="E126" s="34">
        <v>168005</v>
      </c>
      <c r="F126" s="34">
        <v>168005</v>
      </c>
      <c r="G126" s="34">
        <v>168005</v>
      </c>
      <c r="H126" s="34">
        <v>168005</v>
      </c>
      <c r="I126" s="34">
        <v>168005</v>
      </c>
    </row>
    <row r="127" spans="1:9" s="1" customFormat="1" ht="16.05" customHeight="1" x14ac:dyDescent="0.25">
      <c r="A127" s="40"/>
      <c r="B127" s="40"/>
      <c r="C127" s="21" t="s">
        <v>17</v>
      </c>
      <c r="D127" s="33">
        <f t="shared" si="44"/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</row>
    <row r="128" spans="1:9" s="1" customFormat="1" ht="16.05" customHeight="1" x14ac:dyDescent="0.25">
      <c r="A128" s="39" t="s">
        <v>75</v>
      </c>
      <c r="B128" s="48" t="s">
        <v>94</v>
      </c>
      <c r="C128" s="23" t="s">
        <v>8</v>
      </c>
      <c r="D128" s="33">
        <f t="shared" si="44"/>
        <v>460200</v>
      </c>
      <c r="E128" s="34">
        <f>E129</f>
        <v>460200</v>
      </c>
      <c r="F128" s="34">
        <v>0</v>
      </c>
      <c r="G128" s="34">
        <v>0</v>
      </c>
      <c r="H128" s="34">
        <v>0</v>
      </c>
      <c r="I128" s="34">
        <v>0</v>
      </c>
    </row>
    <row r="129" spans="1:10" s="1" customFormat="1" ht="16.05" customHeight="1" x14ac:dyDescent="0.25">
      <c r="A129" s="40"/>
      <c r="B129" s="48"/>
      <c r="C129" s="22" t="s">
        <v>23</v>
      </c>
      <c r="D129" s="33">
        <f t="shared" si="44"/>
        <v>460200</v>
      </c>
      <c r="E129" s="34">
        <v>460200</v>
      </c>
      <c r="F129" s="34">
        <v>0</v>
      </c>
      <c r="G129" s="34">
        <v>0</v>
      </c>
      <c r="H129" s="34">
        <v>0</v>
      </c>
      <c r="I129" s="34">
        <v>0</v>
      </c>
    </row>
    <row r="130" spans="1:10" s="1" customFormat="1" ht="16.05" customHeight="1" x14ac:dyDescent="0.25">
      <c r="A130" s="39" t="s">
        <v>73</v>
      </c>
      <c r="B130" s="48" t="s">
        <v>94</v>
      </c>
      <c r="C130" s="23" t="s">
        <v>8</v>
      </c>
      <c r="D130" s="33">
        <f t="shared" si="44"/>
        <v>32000</v>
      </c>
      <c r="E130" s="34">
        <f>E131</f>
        <v>32000</v>
      </c>
      <c r="F130" s="34">
        <v>0</v>
      </c>
      <c r="G130" s="34">
        <v>0</v>
      </c>
      <c r="H130" s="34">
        <v>0</v>
      </c>
      <c r="I130" s="34">
        <v>0</v>
      </c>
    </row>
    <row r="131" spans="1:10" s="1" customFormat="1" ht="16.05" customHeight="1" x14ac:dyDescent="0.25">
      <c r="A131" s="40"/>
      <c r="B131" s="48"/>
      <c r="C131" s="22" t="s">
        <v>23</v>
      </c>
      <c r="D131" s="33">
        <f t="shared" si="44"/>
        <v>32000</v>
      </c>
      <c r="E131" s="34">
        <v>32000</v>
      </c>
      <c r="F131" s="34">
        <v>0</v>
      </c>
      <c r="G131" s="34">
        <v>0</v>
      </c>
      <c r="H131" s="34">
        <v>0</v>
      </c>
      <c r="I131" s="34">
        <v>0</v>
      </c>
    </row>
    <row r="132" spans="1:10" s="1" customFormat="1" ht="16.05" customHeight="1" x14ac:dyDescent="0.25">
      <c r="A132" s="54" t="s">
        <v>13</v>
      </c>
      <c r="B132" s="55" t="s">
        <v>28</v>
      </c>
      <c r="C132" s="4" t="s">
        <v>8</v>
      </c>
      <c r="D132" s="32">
        <f>SUM(E132:I132)</f>
        <v>250000</v>
      </c>
      <c r="E132" s="35">
        <f>E133</f>
        <v>250000</v>
      </c>
      <c r="F132" s="35">
        <f t="shared" ref="F132:I132" si="57">F133</f>
        <v>0</v>
      </c>
      <c r="G132" s="35">
        <f t="shared" si="57"/>
        <v>0</v>
      </c>
      <c r="H132" s="35">
        <f t="shared" si="57"/>
        <v>0</v>
      </c>
      <c r="I132" s="35">
        <f t="shared" si="57"/>
        <v>0</v>
      </c>
    </row>
    <row r="133" spans="1:10" s="1" customFormat="1" ht="120.6" customHeight="1" x14ac:dyDescent="0.25">
      <c r="A133" s="54"/>
      <c r="B133" s="55"/>
      <c r="C133" s="9" t="s">
        <v>23</v>
      </c>
      <c r="D133" s="33">
        <f>SUM(E133:I133)</f>
        <v>250000</v>
      </c>
      <c r="E133" s="34">
        <f>E134</f>
        <v>250000</v>
      </c>
      <c r="F133" s="34">
        <f t="shared" ref="F133:I133" si="58">F134</f>
        <v>0</v>
      </c>
      <c r="G133" s="34">
        <f t="shared" si="58"/>
        <v>0</v>
      </c>
      <c r="H133" s="34">
        <f t="shared" si="58"/>
        <v>0</v>
      </c>
      <c r="I133" s="34">
        <f t="shared" si="58"/>
        <v>0</v>
      </c>
    </row>
    <row r="134" spans="1:10" s="1" customFormat="1" ht="16.05" customHeight="1" x14ac:dyDescent="0.25">
      <c r="A134" s="48" t="s">
        <v>74</v>
      </c>
      <c r="B134" s="48" t="s">
        <v>34</v>
      </c>
      <c r="C134" s="30" t="s">
        <v>8</v>
      </c>
      <c r="D134" s="33">
        <f t="shared" ref="D134:D137" si="59">SUM(E134:J134)</f>
        <v>250000</v>
      </c>
      <c r="E134" s="33">
        <f>E135</f>
        <v>250000</v>
      </c>
      <c r="F134" s="33">
        <f t="shared" ref="F134:I134" si="60">F135</f>
        <v>0</v>
      </c>
      <c r="G134" s="33">
        <f t="shared" si="60"/>
        <v>0</v>
      </c>
      <c r="H134" s="33">
        <f t="shared" si="60"/>
        <v>0</v>
      </c>
      <c r="I134" s="33">
        <f t="shared" si="60"/>
        <v>0</v>
      </c>
      <c r="J134" s="16"/>
    </row>
    <row r="135" spans="1:10" s="1" customFormat="1" ht="16.05" customHeight="1" x14ac:dyDescent="0.25">
      <c r="A135" s="48"/>
      <c r="B135" s="48"/>
      <c r="C135" s="31" t="s">
        <v>23</v>
      </c>
      <c r="D135" s="33">
        <f t="shared" si="59"/>
        <v>250000</v>
      </c>
      <c r="E135" s="33">
        <f>E137+E139</f>
        <v>250000</v>
      </c>
      <c r="F135" s="34">
        <v>0</v>
      </c>
      <c r="G135" s="34">
        <v>0</v>
      </c>
      <c r="H135" s="34">
        <v>0</v>
      </c>
      <c r="I135" s="34">
        <v>0</v>
      </c>
      <c r="J135" s="16"/>
    </row>
    <row r="136" spans="1:10" s="1" customFormat="1" ht="16.05" customHeight="1" x14ac:dyDescent="0.25">
      <c r="A136" s="48" t="s">
        <v>89</v>
      </c>
      <c r="B136" s="48" t="s">
        <v>34</v>
      </c>
      <c r="C136" s="30" t="s">
        <v>8</v>
      </c>
      <c r="D136" s="33">
        <f>SUM(E136:J136)</f>
        <v>220000</v>
      </c>
      <c r="E136" s="33">
        <f>E137</f>
        <v>220000</v>
      </c>
      <c r="F136" s="33">
        <f t="shared" ref="F136:I138" si="61">F137</f>
        <v>0</v>
      </c>
      <c r="G136" s="33">
        <f t="shared" si="61"/>
        <v>0</v>
      </c>
      <c r="H136" s="33">
        <f t="shared" si="61"/>
        <v>0</v>
      </c>
      <c r="I136" s="33">
        <f t="shared" si="61"/>
        <v>0</v>
      </c>
      <c r="J136" s="16"/>
    </row>
    <row r="137" spans="1:10" s="1" customFormat="1" ht="16.05" customHeight="1" x14ac:dyDescent="0.25">
      <c r="A137" s="48"/>
      <c r="B137" s="48"/>
      <c r="C137" s="31" t="s">
        <v>23</v>
      </c>
      <c r="D137" s="33">
        <f t="shared" si="59"/>
        <v>220000</v>
      </c>
      <c r="E137" s="33">
        <v>220000</v>
      </c>
      <c r="F137" s="34">
        <v>0</v>
      </c>
      <c r="G137" s="34">
        <v>0</v>
      </c>
      <c r="H137" s="34">
        <v>0</v>
      </c>
      <c r="I137" s="34">
        <v>0</v>
      </c>
      <c r="J137" s="16"/>
    </row>
    <row r="138" spans="1:10" s="1" customFormat="1" ht="16.05" customHeight="1" x14ac:dyDescent="0.25">
      <c r="A138" s="39" t="s">
        <v>90</v>
      </c>
      <c r="B138" s="39" t="s">
        <v>34</v>
      </c>
      <c r="C138" s="30" t="s">
        <v>8</v>
      </c>
      <c r="D138" s="33">
        <f>SUM(E138:J138)</f>
        <v>30000</v>
      </c>
      <c r="E138" s="33">
        <f>E139</f>
        <v>30000</v>
      </c>
      <c r="F138" s="33">
        <f t="shared" si="61"/>
        <v>0</v>
      </c>
      <c r="G138" s="33">
        <f t="shared" si="61"/>
        <v>0</v>
      </c>
      <c r="H138" s="33">
        <f t="shared" si="61"/>
        <v>0</v>
      </c>
      <c r="I138" s="33">
        <f t="shared" si="61"/>
        <v>0</v>
      </c>
      <c r="J138" s="16"/>
    </row>
    <row r="139" spans="1:10" s="1" customFormat="1" ht="16.05" customHeight="1" x14ac:dyDescent="0.25">
      <c r="A139" s="40"/>
      <c r="B139" s="40"/>
      <c r="C139" s="31" t="s">
        <v>23</v>
      </c>
      <c r="D139" s="33">
        <f t="shared" ref="D139" si="62">SUM(E139:J139)</f>
        <v>30000</v>
      </c>
      <c r="E139" s="33">
        <v>30000</v>
      </c>
      <c r="F139" s="34">
        <v>0</v>
      </c>
      <c r="G139" s="34">
        <v>0</v>
      </c>
      <c r="H139" s="34">
        <v>0</v>
      </c>
      <c r="I139" s="34">
        <v>0</v>
      </c>
      <c r="J139" s="16"/>
    </row>
    <row r="140" spans="1:10" s="1" customFormat="1" ht="16.05" customHeight="1" x14ac:dyDescent="0.25">
      <c r="A140" s="42" t="s">
        <v>61</v>
      </c>
      <c r="B140" s="45" t="s">
        <v>29</v>
      </c>
      <c r="C140" s="5" t="s">
        <v>8</v>
      </c>
      <c r="D140" s="32">
        <f>SUM(E140:I140)</f>
        <v>106147120</v>
      </c>
      <c r="E140" s="35">
        <f>E141+E142</f>
        <v>21491172</v>
      </c>
      <c r="F140" s="35">
        <f t="shared" ref="F140:I140" si="63">F141+F142</f>
        <v>21163987</v>
      </c>
      <c r="G140" s="35">
        <f t="shared" si="63"/>
        <v>21163987</v>
      </c>
      <c r="H140" s="35">
        <f t="shared" si="63"/>
        <v>21163987</v>
      </c>
      <c r="I140" s="35">
        <f t="shared" si="63"/>
        <v>21163987</v>
      </c>
    </row>
    <row r="141" spans="1:10" s="1" customFormat="1" ht="16.05" customHeight="1" x14ac:dyDescent="0.25">
      <c r="A141" s="43"/>
      <c r="B141" s="46"/>
      <c r="C141" s="9" t="s">
        <v>23</v>
      </c>
      <c r="D141" s="33">
        <f>SUM(E141:I141)</f>
        <v>106147120</v>
      </c>
      <c r="E141" s="34">
        <f>E144+E152</f>
        <v>21491172</v>
      </c>
      <c r="F141" s="34">
        <f>F144+F152</f>
        <v>21163987</v>
      </c>
      <c r="G141" s="34">
        <f>G144+G152</f>
        <v>21163987</v>
      </c>
      <c r="H141" s="34">
        <f>H144+H152</f>
        <v>21163987</v>
      </c>
      <c r="I141" s="34">
        <f>I144+I152</f>
        <v>21163987</v>
      </c>
    </row>
    <row r="142" spans="1:10" s="1" customFormat="1" ht="148.80000000000001" customHeight="1" x14ac:dyDescent="0.25">
      <c r="A142" s="44"/>
      <c r="B142" s="47"/>
      <c r="C142" s="6" t="s">
        <v>20</v>
      </c>
      <c r="D142" s="33">
        <f t="shared" ref="D142:D156" si="64">SUM(E142:I142)</f>
        <v>0</v>
      </c>
      <c r="E142" s="34">
        <v>0</v>
      </c>
      <c r="F142" s="37">
        <v>0</v>
      </c>
      <c r="G142" s="37">
        <v>0</v>
      </c>
      <c r="H142" s="37">
        <v>0</v>
      </c>
      <c r="I142" s="37">
        <v>0</v>
      </c>
    </row>
    <row r="143" spans="1:10" s="1" customFormat="1" ht="16.05" customHeight="1" x14ac:dyDescent="0.25">
      <c r="A143" s="39" t="s">
        <v>14</v>
      </c>
      <c r="B143" s="39" t="s">
        <v>30</v>
      </c>
      <c r="C143" s="7" t="s">
        <v>8</v>
      </c>
      <c r="D143" s="33">
        <f t="shared" si="64"/>
        <v>94701645</v>
      </c>
      <c r="E143" s="34">
        <f>E144</f>
        <v>19202077</v>
      </c>
      <c r="F143" s="34">
        <f t="shared" ref="F143:I143" si="65">F144</f>
        <v>18874892</v>
      </c>
      <c r="G143" s="34">
        <f t="shared" si="65"/>
        <v>18874892</v>
      </c>
      <c r="H143" s="34">
        <f t="shared" si="65"/>
        <v>18874892</v>
      </c>
      <c r="I143" s="34">
        <f t="shared" si="65"/>
        <v>18874892</v>
      </c>
    </row>
    <row r="144" spans="1:10" s="1" customFormat="1" ht="16.05" customHeight="1" x14ac:dyDescent="0.25">
      <c r="A144" s="41"/>
      <c r="B144" s="41"/>
      <c r="C144" s="22" t="s">
        <v>23</v>
      </c>
      <c r="D144" s="33">
        <f t="shared" si="64"/>
        <v>94701645</v>
      </c>
      <c r="E144" s="34">
        <f>E149+E147</f>
        <v>19202077</v>
      </c>
      <c r="F144" s="34">
        <f t="shared" ref="F144:I144" si="66">F149+F147</f>
        <v>18874892</v>
      </c>
      <c r="G144" s="34">
        <f t="shared" si="66"/>
        <v>18874892</v>
      </c>
      <c r="H144" s="34">
        <f t="shared" si="66"/>
        <v>18874892</v>
      </c>
      <c r="I144" s="34">
        <f t="shared" si="66"/>
        <v>18874892</v>
      </c>
    </row>
    <row r="145" spans="1:9" s="1" customFormat="1" ht="92.4" customHeight="1" x14ac:dyDescent="0.25">
      <c r="A145" s="40"/>
      <c r="B145" s="40"/>
      <c r="C145" s="10" t="s">
        <v>20</v>
      </c>
      <c r="D145" s="33">
        <f t="shared" si="64"/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</row>
    <row r="146" spans="1:9" s="1" customFormat="1" ht="16.05" customHeight="1" x14ac:dyDescent="0.25">
      <c r="A146" s="48" t="s">
        <v>71</v>
      </c>
      <c r="B146" s="48" t="s">
        <v>72</v>
      </c>
      <c r="C146" s="7" t="s">
        <v>8</v>
      </c>
      <c r="D146" s="33">
        <f>SUM(E146:I146)</f>
        <v>16349200</v>
      </c>
      <c r="E146" s="33">
        <f>E147</f>
        <v>3269840</v>
      </c>
      <c r="F146" s="33">
        <f t="shared" ref="F146:I146" si="67">F147</f>
        <v>3269840</v>
      </c>
      <c r="G146" s="33">
        <f t="shared" si="67"/>
        <v>3269840</v>
      </c>
      <c r="H146" s="33">
        <f t="shared" si="67"/>
        <v>3269840</v>
      </c>
      <c r="I146" s="33">
        <f t="shared" si="67"/>
        <v>3269840</v>
      </c>
    </row>
    <row r="147" spans="1:9" s="1" customFormat="1" ht="66.599999999999994" customHeight="1" x14ac:dyDescent="0.25">
      <c r="A147" s="48"/>
      <c r="B147" s="48"/>
      <c r="C147" s="22" t="s">
        <v>23</v>
      </c>
      <c r="D147" s="33">
        <f>SUM(E147:I147)</f>
        <v>16349200</v>
      </c>
      <c r="E147" s="33">
        <f>2511400+758440</f>
        <v>3269840</v>
      </c>
      <c r="F147" s="33">
        <f t="shared" ref="F147:I147" si="68">2511400+758440</f>
        <v>3269840</v>
      </c>
      <c r="G147" s="33">
        <f t="shared" si="68"/>
        <v>3269840</v>
      </c>
      <c r="H147" s="33">
        <f t="shared" si="68"/>
        <v>3269840</v>
      </c>
      <c r="I147" s="33">
        <f t="shared" si="68"/>
        <v>3269840</v>
      </c>
    </row>
    <row r="148" spans="1:9" s="1" customFormat="1" ht="16.05" customHeight="1" x14ac:dyDescent="0.25">
      <c r="A148" s="39" t="s">
        <v>84</v>
      </c>
      <c r="B148" s="39" t="s">
        <v>27</v>
      </c>
      <c r="C148" s="7" t="s">
        <v>8</v>
      </c>
      <c r="D148" s="33">
        <f t="shared" si="64"/>
        <v>78352445</v>
      </c>
      <c r="E148" s="34">
        <f>E149</f>
        <v>15932237</v>
      </c>
      <c r="F148" s="34">
        <f t="shared" ref="F148:I148" si="69">F149</f>
        <v>15605052</v>
      </c>
      <c r="G148" s="34">
        <f t="shared" si="69"/>
        <v>15605052</v>
      </c>
      <c r="H148" s="34">
        <f t="shared" si="69"/>
        <v>15605052</v>
      </c>
      <c r="I148" s="34">
        <f t="shared" si="69"/>
        <v>15605052</v>
      </c>
    </row>
    <row r="149" spans="1:9" s="1" customFormat="1" ht="16.05" customHeight="1" x14ac:dyDescent="0.25">
      <c r="A149" s="41"/>
      <c r="B149" s="41"/>
      <c r="C149" s="22" t="s">
        <v>23</v>
      </c>
      <c r="D149" s="33">
        <f t="shared" si="64"/>
        <v>78352445</v>
      </c>
      <c r="E149" s="34">
        <f>11984548.39+3619333.61+328355</f>
        <v>15932237</v>
      </c>
      <c r="F149" s="34">
        <f>11984548.39+3619333.61+1170</f>
        <v>15605052</v>
      </c>
      <c r="G149" s="34">
        <f t="shared" ref="G149:I149" si="70">11984548.39+3619333.61+1170</f>
        <v>15605052</v>
      </c>
      <c r="H149" s="34">
        <f t="shared" si="70"/>
        <v>15605052</v>
      </c>
      <c r="I149" s="34">
        <f t="shared" si="70"/>
        <v>15605052</v>
      </c>
    </row>
    <row r="150" spans="1:9" s="1" customFormat="1" ht="53.4" customHeight="1" x14ac:dyDescent="0.25">
      <c r="A150" s="41"/>
      <c r="B150" s="41"/>
      <c r="C150" s="10" t="s">
        <v>20</v>
      </c>
      <c r="D150" s="33">
        <f t="shared" si="64"/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</row>
    <row r="151" spans="1:9" s="1" customFormat="1" ht="16.05" customHeight="1" x14ac:dyDescent="0.25">
      <c r="A151" s="48" t="s">
        <v>52</v>
      </c>
      <c r="B151" s="48" t="s">
        <v>36</v>
      </c>
      <c r="C151" s="7" t="s">
        <v>8</v>
      </c>
      <c r="D151" s="33">
        <f t="shared" si="64"/>
        <v>11445475</v>
      </c>
      <c r="E151" s="34">
        <f>E152</f>
        <v>2289095</v>
      </c>
      <c r="F151" s="34">
        <f t="shared" ref="F151:I151" si="71">F152</f>
        <v>2289095</v>
      </c>
      <c r="G151" s="34">
        <f t="shared" si="71"/>
        <v>2289095</v>
      </c>
      <c r="H151" s="34">
        <f t="shared" si="71"/>
        <v>2289095</v>
      </c>
      <c r="I151" s="34">
        <f t="shared" si="71"/>
        <v>2289095</v>
      </c>
    </row>
    <row r="152" spans="1:9" s="1" customFormat="1" ht="16.05" customHeight="1" x14ac:dyDescent="0.25">
      <c r="A152" s="48"/>
      <c r="B152" s="48"/>
      <c r="C152" s="22" t="s">
        <v>23</v>
      </c>
      <c r="D152" s="33">
        <f t="shared" si="64"/>
        <v>11445475</v>
      </c>
      <c r="E152" s="34">
        <f>E154</f>
        <v>2289095</v>
      </c>
      <c r="F152" s="34">
        <f>F154</f>
        <v>2289095</v>
      </c>
      <c r="G152" s="34">
        <f>G154</f>
        <v>2289095</v>
      </c>
      <c r="H152" s="34">
        <f t="shared" ref="H152:I152" si="72">H154</f>
        <v>2289095</v>
      </c>
      <c r="I152" s="34">
        <f t="shared" si="72"/>
        <v>2289095</v>
      </c>
    </row>
    <row r="153" spans="1:9" s="1" customFormat="1" ht="16.05" customHeight="1" x14ac:dyDescent="0.25">
      <c r="A153" s="48" t="s">
        <v>53</v>
      </c>
      <c r="B153" s="60"/>
      <c r="C153" s="7" t="s">
        <v>8</v>
      </c>
      <c r="D153" s="33">
        <f t="shared" si="64"/>
        <v>11445475</v>
      </c>
      <c r="E153" s="34">
        <f>E154</f>
        <v>2289095</v>
      </c>
      <c r="F153" s="34">
        <f t="shared" ref="F153:I153" si="73">F154</f>
        <v>2289095</v>
      </c>
      <c r="G153" s="34">
        <f t="shared" si="73"/>
        <v>2289095</v>
      </c>
      <c r="H153" s="34">
        <f t="shared" si="73"/>
        <v>2289095</v>
      </c>
      <c r="I153" s="34">
        <f t="shared" si="73"/>
        <v>2289095</v>
      </c>
    </row>
    <row r="154" spans="1:9" s="1" customFormat="1" ht="107.4" customHeight="1" x14ac:dyDescent="0.25">
      <c r="A154" s="48"/>
      <c r="B154" s="60"/>
      <c r="C154" s="22" t="s">
        <v>23</v>
      </c>
      <c r="D154" s="33">
        <f t="shared" si="64"/>
        <v>11445475</v>
      </c>
      <c r="E154" s="34">
        <v>2289095</v>
      </c>
      <c r="F154" s="34">
        <v>2289095</v>
      </c>
      <c r="G154" s="34">
        <v>2289095</v>
      </c>
      <c r="H154" s="34">
        <v>2289095</v>
      </c>
      <c r="I154" s="34">
        <v>2289095</v>
      </c>
    </row>
    <row r="155" spans="1:9" s="1" customFormat="1" ht="16.05" customHeight="1" x14ac:dyDescent="0.25">
      <c r="A155" s="42" t="s">
        <v>62</v>
      </c>
      <c r="B155" s="39" t="s">
        <v>95</v>
      </c>
      <c r="C155" s="4" t="s">
        <v>8</v>
      </c>
      <c r="D155" s="32">
        <f t="shared" si="64"/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</row>
    <row r="156" spans="1:9" s="1" customFormat="1" ht="84" customHeight="1" x14ac:dyDescent="0.25">
      <c r="A156" s="43"/>
      <c r="B156" s="43"/>
      <c r="C156" s="14" t="s">
        <v>23</v>
      </c>
      <c r="D156" s="33">
        <f t="shared" si="64"/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</row>
    <row r="157" spans="1:9" s="1" customFormat="1" ht="16.05" customHeight="1" x14ac:dyDescent="0.25">
      <c r="A157" s="58" t="s">
        <v>15</v>
      </c>
      <c r="B157" s="59"/>
      <c r="C157" s="5" t="s">
        <v>8</v>
      </c>
      <c r="D157" s="32">
        <f>SUM(E157:I157)</f>
        <v>514002869.85000002</v>
      </c>
      <c r="E157" s="32">
        <f t="shared" ref="E157:I157" si="74">SUM(E158:E161)</f>
        <v>120709611.85000001</v>
      </c>
      <c r="F157" s="32">
        <f t="shared" si="74"/>
        <v>94486604</v>
      </c>
      <c r="G157" s="32">
        <f t="shared" si="74"/>
        <v>99602218</v>
      </c>
      <c r="H157" s="32">
        <f t="shared" si="74"/>
        <v>99602218</v>
      </c>
      <c r="I157" s="32">
        <f t="shared" si="74"/>
        <v>99602218</v>
      </c>
    </row>
    <row r="158" spans="1:9" s="1" customFormat="1" ht="38.4" customHeight="1" x14ac:dyDescent="0.25">
      <c r="A158" s="58"/>
      <c r="B158" s="59"/>
      <c r="C158" s="9" t="s">
        <v>23</v>
      </c>
      <c r="D158" s="33">
        <f>SUM(E158:I158)</f>
        <v>500390985.75</v>
      </c>
      <c r="E158" s="33">
        <f>E141+E133+E105+E84+E14</f>
        <v>107790531.75</v>
      </c>
      <c r="F158" s="33">
        <f>F141+F133+F105+F84+F14</f>
        <v>94313403</v>
      </c>
      <c r="G158" s="33">
        <f>G141+G133+G105+G84+G14</f>
        <v>99429017</v>
      </c>
      <c r="H158" s="33">
        <f>H141+H133+H105+H84+H14</f>
        <v>99429017</v>
      </c>
      <c r="I158" s="33">
        <f>I141+I133+I105+I84+I14</f>
        <v>99429017</v>
      </c>
    </row>
    <row r="159" spans="1:9" s="1" customFormat="1" ht="40.200000000000003" customHeight="1" x14ac:dyDescent="0.25">
      <c r="A159" s="58"/>
      <c r="B159" s="59"/>
      <c r="C159" s="9" t="s">
        <v>25</v>
      </c>
      <c r="D159" s="33">
        <f>SUM(E159:I159)</f>
        <v>217357.93</v>
      </c>
      <c r="E159" s="33">
        <f t="shared" ref="E159:I160" si="75">E106+E86+E15</f>
        <v>196573.93</v>
      </c>
      <c r="F159" s="33">
        <f t="shared" si="75"/>
        <v>5196</v>
      </c>
      <c r="G159" s="33">
        <f t="shared" si="75"/>
        <v>5196</v>
      </c>
      <c r="H159" s="33">
        <f t="shared" si="75"/>
        <v>5196</v>
      </c>
      <c r="I159" s="33">
        <f t="shared" si="75"/>
        <v>5196</v>
      </c>
    </row>
    <row r="160" spans="1:9" s="1" customFormat="1" ht="16.05" customHeight="1" x14ac:dyDescent="0.25">
      <c r="A160" s="58"/>
      <c r="B160" s="59"/>
      <c r="C160" s="6" t="s">
        <v>20</v>
      </c>
      <c r="D160" s="33">
        <f t="shared" ref="D160:D161" si="76">SUM(E160:I160)</f>
        <v>13394526.17</v>
      </c>
      <c r="E160" s="33">
        <f t="shared" si="75"/>
        <v>12722506.17</v>
      </c>
      <c r="F160" s="33">
        <f t="shared" si="75"/>
        <v>168005</v>
      </c>
      <c r="G160" s="33">
        <f t="shared" si="75"/>
        <v>168005</v>
      </c>
      <c r="H160" s="33">
        <f t="shared" si="75"/>
        <v>168005</v>
      </c>
      <c r="I160" s="33">
        <f t="shared" si="75"/>
        <v>168005</v>
      </c>
    </row>
    <row r="161" spans="1:9" s="1" customFormat="1" ht="16.05" customHeight="1" x14ac:dyDescent="0.25">
      <c r="A161" s="58"/>
      <c r="B161" s="59"/>
      <c r="C161" s="6" t="s">
        <v>17</v>
      </c>
      <c r="D161" s="33">
        <f t="shared" si="76"/>
        <v>0</v>
      </c>
      <c r="E161" s="33">
        <f>E85</f>
        <v>0</v>
      </c>
      <c r="F161" s="33">
        <f t="shared" ref="F161:I161" si="77">F85</f>
        <v>0</v>
      </c>
      <c r="G161" s="33">
        <f t="shared" si="77"/>
        <v>0</v>
      </c>
      <c r="H161" s="33">
        <f t="shared" si="77"/>
        <v>0</v>
      </c>
      <c r="I161" s="33">
        <f t="shared" si="77"/>
        <v>0</v>
      </c>
    </row>
    <row r="163" spans="1:9" ht="11.4" customHeight="1" x14ac:dyDescent="0.3">
      <c r="F163" s="28"/>
      <c r="G163" s="28"/>
      <c r="H163" s="26"/>
      <c r="I163" s="26"/>
    </row>
    <row r="164" spans="1:9" ht="11.4" customHeight="1" x14ac:dyDescent="0.3">
      <c r="E164" s="18"/>
      <c r="G164" s="27"/>
    </row>
    <row r="165" spans="1:9" ht="11.4" customHeight="1" x14ac:dyDescent="0.3">
      <c r="F165" s="29"/>
      <c r="G165" s="29"/>
    </row>
  </sheetData>
  <mergeCells count="106">
    <mergeCell ref="A157:A161"/>
    <mergeCell ref="B157:B161"/>
    <mergeCell ref="A151:A152"/>
    <mergeCell ref="A153:A154"/>
    <mergeCell ref="A148:A150"/>
    <mergeCell ref="B148:B150"/>
    <mergeCell ref="B151:B152"/>
    <mergeCell ref="B153:B154"/>
    <mergeCell ref="B109:B110"/>
    <mergeCell ref="A130:A131"/>
    <mergeCell ref="B130:B131"/>
    <mergeCell ref="A123:A127"/>
    <mergeCell ref="B123:B127"/>
    <mergeCell ref="A113:A117"/>
    <mergeCell ref="B113:B117"/>
    <mergeCell ref="A118:A122"/>
    <mergeCell ref="B118:B122"/>
    <mergeCell ref="A134:A135"/>
    <mergeCell ref="B134:B135"/>
    <mergeCell ref="A136:A137"/>
    <mergeCell ref="B136:B137"/>
    <mergeCell ref="A128:A129"/>
    <mergeCell ref="B128:B129"/>
    <mergeCell ref="A111:A112"/>
    <mergeCell ref="E5:I5"/>
    <mergeCell ref="E4:I4"/>
    <mergeCell ref="A155:A156"/>
    <mergeCell ref="B155:B156"/>
    <mergeCell ref="A140:A142"/>
    <mergeCell ref="B140:B142"/>
    <mergeCell ref="A143:A145"/>
    <mergeCell ref="B143:B145"/>
    <mergeCell ref="A132:A133"/>
    <mergeCell ref="B132:B133"/>
    <mergeCell ref="A96:A100"/>
    <mergeCell ref="B96:B100"/>
    <mergeCell ref="A101:A103"/>
    <mergeCell ref="A104:A108"/>
    <mergeCell ref="B104:B108"/>
    <mergeCell ref="A109:A110"/>
    <mergeCell ref="B101:B103"/>
    <mergeCell ref="A146:A147"/>
    <mergeCell ref="B146:B147"/>
    <mergeCell ref="A61:A63"/>
    <mergeCell ref="B61:B63"/>
    <mergeCell ref="A64:A66"/>
    <mergeCell ref="B64:B66"/>
    <mergeCell ref="A58:A60"/>
    <mergeCell ref="B58:B60"/>
    <mergeCell ref="A70:A73"/>
    <mergeCell ref="B70:B73"/>
    <mergeCell ref="A74:A76"/>
    <mergeCell ref="B74:B76"/>
    <mergeCell ref="A45:A47"/>
    <mergeCell ref="B45:B47"/>
    <mergeCell ref="A29:A31"/>
    <mergeCell ref="B29:B31"/>
    <mergeCell ref="A32:A34"/>
    <mergeCell ref="B32:B34"/>
    <mergeCell ref="A48:A50"/>
    <mergeCell ref="B48:B50"/>
    <mergeCell ref="A54:A57"/>
    <mergeCell ref="B54:B57"/>
    <mergeCell ref="A51:A53"/>
    <mergeCell ref="B51:B53"/>
    <mergeCell ref="A42:A44"/>
    <mergeCell ref="B42:B44"/>
    <mergeCell ref="A39:A41"/>
    <mergeCell ref="B39:B41"/>
    <mergeCell ref="A67:A69"/>
    <mergeCell ref="B67:B69"/>
    <mergeCell ref="A35:A36"/>
    <mergeCell ref="A37:A38"/>
    <mergeCell ref="B37:B38"/>
    <mergeCell ref="A8:I8"/>
    <mergeCell ref="A9:I9"/>
    <mergeCell ref="A10:I10"/>
    <mergeCell ref="A13:A17"/>
    <mergeCell ref="B13:B17"/>
    <mergeCell ref="A18:A20"/>
    <mergeCell ref="B18:B20"/>
    <mergeCell ref="B35:B36"/>
    <mergeCell ref="E2:I2"/>
    <mergeCell ref="A138:A139"/>
    <mergeCell ref="B138:B139"/>
    <mergeCell ref="B111:B112"/>
    <mergeCell ref="A77:A79"/>
    <mergeCell ref="B77:B79"/>
    <mergeCell ref="A80:A82"/>
    <mergeCell ref="B80:B82"/>
    <mergeCell ref="A83:A87"/>
    <mergeCell ref="B83:B87"/>
    <mergeCell ref="A94:A95"/>
    <mergeCell ref="B94:B95"/>
    <mergeCell ref="A88:A89"/>
    <mergeCell ref="B88:B89"/>
    <mergeCell ref="A90:A91"/>
    <mergeCell ref="B90:B91"/>
    <mergeCell ref="A92:A93"/>
    <mergeCell ref="B92:B93"/>
    <mergeCell ref="A21:A22"/>
    <mergeCell ref="B21:B22"/>
    <mergeCell ref="A23:A25"/>
    <mergeCell ref="B23:B25"/>
    <mergeCell ref="A26:A28"/>
    <mergeCell ref="B26:B28"/>
  </mergeCells>
  <pageMargins left="0" right="0" top="0.35433070866141736" bottom="0.15748031496062992" header="0.31496062992125984" footer="0.31496062992125984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Ресурсное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</cp:lastModifiedBy>
  <cp:lastPrinted>2025-04-21T00:16:44Z</cp:lastPrinted>
  <dcterms:created xsi:type="dcterms:W3CDTF">2016-02-16T02:03:44Z</dcterms:created>
  <dcterms:modified xsi:type="dcterms:W3CDTF">2025-04-30T06:52:37Z</dcterms:modified>
</cp:coreProperties>
</file>